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firstSheet="1" activeTab="9"/>
  </bookViews>
  <sheets>
    <sheet name="Altalanos" sheetId="1" r:id="rId1"/>
    <sheet name="Birók" sheetId="2" r:id="rId2"/>
    <sheet name="35elő" sheetId="3" r:id="rId3"/>
    <sheet name="35+" sheetId="4" r:id="rId4"/>
    <sheet name="45elő" sheetId="5" r:id="rId5"/>
    <sheet name="45+" sheetId="6" r:id="rId6"/>
    <sheet name="50elő" sheetId="7" r:id="rId7"/>
    <sheet name="50+" sheetId="8" r:id="rId8"/>
    <sheet name="55elő" sheetId="9" r:id="rId9"/>
    <sheet name="55+" sheetId="10" r:id="rId10"/>
    <sheet name="60elő" sheetId="11" r:id="rId11"/>
    <sheet name="60+" sheetId="12" r:id="rId12"/>
  </sheets>
  <externalReferences>
    <externalReference r:id="rId15"/>
    <externalReference r:id="rId1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'35elő'!$1:$6</definedName>
    <definedName name="_xlnm.Print_Titles" localSheetId="4">'45elő'!$1:$6</definedName>
    <definedName name="_xlnm.Print_Titles" localSheetId="6">'50elő'!$1:$6</definedName>
    <definedName name="_xlnm.Print_Titles" localSheetId="8">'55elő'!$1:$6</definedName>
    <definedName name="_xlnm.Print_Titles" localSheetId="10">'60elő'!$1:$6</definedName>
    <definedName name="_xlnm.Print_Area" localSheetId="3">'35+'!$A$1:$M$41</definedName>
    <definedName name="_xlnm.Print_Area" localSheetId="2">'35elő'!$A$1:$Q$134</definedName>
    <definedName name="_xlnm.Print_Area" localSheetId="5">'45+'!$A$1:$R$63</definedName>
    <definedName name="_xlnm.Print_Area" localSheetId="4">'45elő'!$A$1:$Q$134</definedName>
    <definedName name="_xlnm.Print_Area" localSheetId="7">'50+'!$A$1:$M$47</definedName>
    <definedName name="_xlnm.Print_Area" localSheetId="6">'50elő'!$A$1:$Q$134</definedName>
    <definedName name="_xlnm.Print_Area" localSheetId="9">'55+'!$A$1:$R$57</definedName>
    <definedName name="_xlnm.Print_Area" localSheetId="8">'55elő'!$A$1:$Q$134</definedName>
    <definedName name="_xlnm.Print_Area" localSheetId="11">'60+'!$A$1:$R$62</definedName>
    <definedName name="_xlnm.Print_Area" localSheetId="10">'60elő'!$A$1:$Q$134</definedName>
    <definedName name="_xlnm.Print_Area" localSheetId="1">'Birók'!$A$1:$N$29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2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<sst xmlns="http://schemas.openxmlformats.org/spreadsheetml/2006/main" count="800" uniqueCount="282">
  <si>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</si>
  <si>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</si>
  <si>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</si>
  <si>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</si>
  <si>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</si>
  <si>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</si>
  <si>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</si>
  <si>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</si>
  <si>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</si>
  <si>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</si>
  <si>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</si>
  <si>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</si>
  <si>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</si>
  <si>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</si>
  <si>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</si>
  <si>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</si>
  <si>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</si>
  <si>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</si>
  <si>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</si>
  <si>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</si>
  <si>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</si>
  <si>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</si>
  <si>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</si>
  <si>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</si>
  <si>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</si>
  <si>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</si>
  <si>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</si>
  <si>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</si>
  <si>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</si>
  <si>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</si>
  <si>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</si>
  <si>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</si>
  <si>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</si>
  <si>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</si>
  <si>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</si>
  <si>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</si>
  <si>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</si>
  <si>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</si>
  <si>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</si>
  <si>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</si>
  <si>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</si>
  <si>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</si>
  <si>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</si>
  <si>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</si>
  <si>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</si>
  <si>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</si>
  <si>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</si>
  <si>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</si>
  <si>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</si>
  <si>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</si>
  <si>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</si>
  <si>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</si>
  <si>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</si>
  <si>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</si>
  <si>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</si>
  <si>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</si>
  <si>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</si>
  <si>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</si>
  <si>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</si>
  <si>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</si>
  <si>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</si>
  <si>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</si>
  <si>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</si>
  <si>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</si>
  <si>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</si>
  <si>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</si>
  <si>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</si>
  <si>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</si>
  <si>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</si>
  <si>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</si>
  <si>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</si>
  <si>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</si>
  <si>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</si>
  <si>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</si>
  <si>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</si>
  <si>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</si>
  <si>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</si>
  <si>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</si>
  <si>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</si>
  <si>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</si>
  <si>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</si>
  <si>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</si>
  <si>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</si>
  <si>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</si>
  <si>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</si>
  <si>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</si>
  <si>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</si>
  <si>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</si>
  <si>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</si>
  <si>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</si>
  <si>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</si>
  <si>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</si>
  <si>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</si>
  <si>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</si>
  <si>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</si>
  <si>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</si>
  <si>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</si>
  <si>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</si>
  <si>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</si>
  <si>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</si>
  <si>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</si>
  <si>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</si>
  <si>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</si>
  <si>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</si>
  <si>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</si>
  <si>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</si>
  <si>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</si>
  <si>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</si>
  <si>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</si>
  <si>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</si>
  <si>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</si>
  <si>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</si>
  <si>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</si>
  <si>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</si>
  <si>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Budapest Város Szenior Bajnokság</t>
  </si>
  <si>
    <t>2020.07.10-12.</t>
  </si>
  <si>
    <t>Budapest</t>
  </si>
  <si>
    <t>Kádár László</t>
  </si>
  <si>
    <t>BTSZ</t>
  </si>
  <si>
    <t>Miklósi Zsoltné</t>
  </si>
  <si>
    <t xml:space="preserve">Halmy </t>
  </si>
  <si>
    <t>Zsolt</t>
  </si>
  <si>
    <t>Zimányi</t>
  </si>
  <si>
    <t>Róbert</t>
  </si>
  <si>
    <t>Baráth</t>
  </si>
  <si>
    <t>Ákos</t>
  </si>
  <si>
    <t xml:space="preserve">Zöldi Kovács </t>
  </si>
  <si>
    <t>Péter</t>
  </si>
  <si>
    <t>Szúdy</t>
  </si>
  <si>
    <t>Mészáros</t>
  </si>
  <si>
    <t>András</t>
  </si>
  <si>
    <t>Hári</t>
  </si>
  <si>
    <t>660605</t>
  </si>
  <si>
    <t>Varga</t>
  </si>
  <si>
    <t>István</t>
  </si>
  <si>
    <t>József</t>
  </si>
  <si>
    <t>620814</t>
  </si>
  <si>
    <t>Szabó</t>
  </si>
  <si>
    <t>Attila</t>
  </si>
  <si>
    <t>Barta</t>
  </si>
  <si>
    <t xml:space="preserve">Vasvári </t>
  </si>
  <si>
    <t>László</t>
  </si>
  <si>
    <t>600326</t>
  </si>
  <si>
    <t>Kőházi</t>
  </si>
  <si>
    <t>Ferenc</t>
  </si>
  <si>
    <t>Miklós</t>
  </si>
  <si>
    <t>Csaba</t>
  </si>
  <si>
    <t xml:space="preserve">Szűcs </t>
  </si>
  <si>
    <t>Barnabás</t>
  </si>
  <si>
    <t>Szigeti</t>
  </si>
  <si>
    <t>631203</t>
  </si>
  <si>
    <t>Molnár</t>
  </si>
  <si>
    <t>640509</t>
  </si>
  <si>
    <t xml:space="preserve">Dobosi </t>
  </si>
  <si>
    <t>651031</t>
  </si>
  <si>
    <t>Amberger</t>
  </si>
  <si>
    <t>Árpád</t>
  </si>
  <si>
    <t>590305</t>
  </si>
  <si>
    <t>Erdei</t>
  </si>
  <si>
    <t>670105</t>
  </si>
  <si>
    <t>Sákovics</t>
  </si>
  <si>
    <t>590923</t>
  </si>
  <si>
    <t>Ozsváth</t>
  </si>
  <si>
    <t>610223</t>
  </si>
  <si>
    <t>Gábor</t>
  </si>
  <si>
    <t>671002</t>
  </si>
  <si>
    <t>Wei Xiang</t>
  </si>
  <si>
    <t>590811</t>
  </si>
  <si>
    <t>Huang Chensong</t>
  </si>
  <si>
    <t>Liu Xiaokang</t>
  </si>
  <si>
    <t>Shan XiaoBi</t>
  </si>
  <si>
    <t>Shan Chunxiao</t>
  </si>
  <si>
    <t>Bibok</t>
  </si>
  <si>
    <t>Tamás</t>
  </si>
  <si>
    <t>710101</t>
  </si>
  <si>
    <t>Fabók</t>
  </si>
  <si>
    <t>János</t>
  </si>
  <si>
    <t>Vogl</t>
  </si>
  <si>
    <t>Bertalan</t>
  </si>
  <si>
    <t>581126</t>
  </si>
  <si>
    <t>Szántó</t>
  </si>
  <si>
    <t>740214</t>
  </si>
  <si>
    <t xml:space="preserve">Márton </t>
  </si>
  <si>
    <t>Kálmán</t>
  </si>
  <si>
    <t>Dr. Kiss</t>
  </si>
  <si>
    <t xml:space="preserve">Király </t>
  </si>
  <si>
    <t>Béla</t>
  </si>
  <si>
    <t>Pleszkács</t>
  </si>
  <si>
    <t>Reményi</t>
  </si>
  <si>
    <t>Kokavec</t>
  </si>
  <si>
    <t>750120</t>
  </si>
  <si>
    <t xml:space="preserve">Gál </t>
  </si>
  <si>
    <t>710705</t>
  </si>
  <si>
    <t>Kiss</t>
  </si>
  <si>
    <t>Sándor</t>
  </si>
  <si>
    <t>730201</t>
  </si>
  <si>
    <t>SzepesI</t>
  </si>
  <si>
    <t>670909</t>
  </si>
  <si>
    <t>35+</t>
  </si>
  <si>
    <t>Fe35</t>
  </si>
  <si>
    <t>Fe45</t>
  </si>
  <si>
    <t>Fe50</t>
  </si>
  <si>
    <t>Fe55</t>
  </si>
  <si>
    <t>Fe60</t>
  </si>
  <si>
    <t xml:space="preserve">Baráth Ákos   </t>
  </si>
  <si>
    <t>Szúdy Péter</t>
  </si>
  <si>
    <t>Mészáros András</t>
  </si>
  <si>
    <t>Király Béla</t>
  </si>
  <si>
    <t>VASVÁRI</t>
  </si>
  <si>
    <t>KŐHÁZI</t>
  </si>
  <si>
    <t>CU</t>
  </si>
  <si>
    <t>Elődöntők</t>
  </si>
  <si>
    <t>a</t>
  </si>
  <si>
    <t>x</t>
  </si>
  <si>
    <t>b</t>
  </si>
  <si>
    <t>SZIGETI</t>
  </si>
  <si>
    <t>Cai</t>
  </si>
  <si>
    <t>Jie</t>
  </si>
  <si>
    <t>3/8</t>
  </si>
  <si>
    <t>8/3</t>
  </si>
  <si>
    <t>8/1</t>
  </si>
  <si>
    <t>1/8</t>
  </si>
  <si>
    <t>6/8</t>
  </si>
  <si>
    <t>8/6</t>
  </si>
  <si>
    <t>6/1  6/1</t>
  </si>
  <si>
    <t>6/0 6/0</t>
  </si>
  <si>
    <t>6/3 7/5</t>
  </si>
  <si>
    <t>6/1 2/6 10/6</t>
  </si>
  <si>
    <t>8/4</t>
  </si>
  <si>
    <t>4/8</t>
  </si>
  <si>
    <t>5/8</t>
  </si>
  <si>
    <t>8/5</t>
  </si>
  <si>
    <t>6/3 6/3</t>
  </si>
  <si>
    <t>6/1 4/6 10/8</t>
  </si>
  <si>
    <t>1/6 7/5 10/4</t>
  </si>
  <si>
    <t>6/1 6/3</t>
  </si>
  <si>
    <t>6/4 6/3</t>
  </si>
  <si>
    <t>1/6 6/2 10/8</t>
  </si>
  <si>
    <t>7/5 6/1</t>
  </si>
  <si>
    <t>6/4 6/2</t>
  </si>
  <si>
    <t>6/3 4/6 10/8</t>
  </si>
  <si>
    <t>6/1 6/4</t>
  </si>
  <si>
    <t>1/6 6/3 10/8</t>
  </si>
  <si>
    <t>6/2 6/3</t>
  </si>
  <si>
    <t>9/7</t>
  </si>
  <si>
    <t>8/0</t>
  </si>
  <si>
    <t>7/9</t>
  </si>
  <si>
    <t>0/8</t>
  </si>
  <si>
    <t>6/2 5/7 10/3</t>
  </si>
  <si>
    <t>4/6 6/0 10/6</t>
  </si>
  <si>
    <t>6/2 1/6 10/6</t>
  </si>
  <si>
    <t>6/4 6/0</t>
  </si>
  <si>
    <t>4/6 6/3 10/8</t>
  </si>
  <si>
    <t>6/0 6/3</t>
  </si>
  <si>
    <t>6/3 6/2</t>
  </si>
  <si>
    <t>6/3 6/0</t>
  </si>
  <si>
    <t>740511</t>
  </si>
  <si>
    <t>660911</t>
  </si>
  <si>
    <t>700717</t>
  </si>
  <si>
    <t>610912</t>
  </si>
  <si>
    <t>600930</t>
  </si>
  <si>
    <t>570321</t>
  </si>
  <si>
    <t>570917</t>
  </si>
  <si>
    <t>I.</t>
  </si>
  <si>
    <t>II.</t>
  </si>
  <si>
    <t>V.</t>
  </si>
  <si>
    <t>IV.</t>
  </si>
  <si>
    <t>III.</t>
  </si>
  <si>
    <t>pontszám</t>
  </si>
  <si>
    <t>40 pont</t>
  </si>
  <si>
    <t>Zöldi Kovács Péter</t>
  </si>
  <si>
    <t>V-VI.</t>
  </si>
  <si>
    <t>nem játszották le</t>
  </si>
  <si>
    <t>BARTA</t>
  </si>
  <si>
    <t>CAI</t>
  </si>
  <si>
    <t>MOLNÁR</t>
  </si>
  <si>
    <t>OZSVÁTH</t>
  </si>
  <si>
    <t>HUANG CHENSONG</t>
  </si>
  <si>
    <t>SZABÓ</t>
  </si>
  <si>
    <t>VARGA</t>
  </si>
  <si>
    <t>REMÉNYI</t>
  </si>
  <si>
    <t>DOBOSI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</si>
</sst>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[$-40E]yyyy\.\ mmmm\ d\.\,\ dddd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10"/>
      <color indexed="8"/>
      <name val="HelveticaNeue"/>
      <family val="0"/>
    </font>
    <font>
      <sz val="18"/>
      <color indexed="8"/>
      <name val="HelveticaNeue"/>
      <family val="0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sz val="10"/>
      <color rgb="FF222222"/>
      <name val="HelveticaNeue"/>
      <family val="0"/>
    </font>
    <font>
      <sz val="18"/>
      <color rgb="FF222222"/>
      <name val="HelveticaNeue"/>
      <family val="0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89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8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42" fillId="38" borderId="32" xfId="0" applyFont="1" applyFill="1" applyBorder="1" applyAlignment="1">
      <alignment horizontal="right" vertical="center"/>
    </xf>
    <xf numFmtId="0" fontId="42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2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8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38" fillId="37" borderId="0" xfId="0" applyFont="1" applyFill="1" applyBorder="1" applyAlignment="1">
      <alignment horizontal="center" vertical="center" shrinkToFit="1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0" fillId="37" borderId="27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0" xfId="0" applyFont="1" applyFill="1" applyAlignment="1">
      <alignment horizontal="center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27" xfId="0" applyFont="1" applyFill="1" applyBorder="1" applyAlignment="1">
      <alignment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3" fillId="37" borderId="16" xfId="0" applyFont="1" applyFill="1" applyBorder="1" applyAlignment="1">
      <alignment horizontal="center" vertical="center"/>
    </xf>
    <xf numFmtId="49" fontId="40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7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4" fillId="37" borderId="0" xfId="0" applyNumberFormat="1" applyFont="1" applyFill="1" applyAlignment="1">
      <alignment vertical="center"/>
    </xf>
    <xf numFmtId="49" fontId="34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34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0" fillId="37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39" borderId="0" xfId="0" applyFont="1" applyFill="1" applyAlignment="1">
      <alignment/>
    </xf>
    <xf numFmtId="0" fontId="49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3" fillId="39" borderId="0" xfId="0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0" fillId="39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3" fillId="37" borderId="0" xfId="0" applyFont="1" applyFill="1" applyAlignment="1">
      <alignment horizontal="right" vertical="center"/>
    </xf>
    <xf numFmtId="0" fontId="33" fillId="43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8" fillId="43" borderId="0" xfId="0" applyFont="1" applyFill="1" applyAlignment="1">
      <alignment vertical="center"/>
    </xf>
    <xf numFmtId="49" fontId="44" fillId="43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2" fillId="33" borderId="0" xfId="0" applyNumberFormat="1" applyFont="1" applyFill="1" applyAlignment="1">
      <alignment horizontal="center" vertical="center"/>
    </xf>
    <xf numFmtId="0" fontId="52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0" fontId="0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191" fontId="0" fillId="0" borderId="27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4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94" fillId="0" borderId="21" xfId="0" applyNumberFormat="1" applyFont="1" applyBorder="1" applyAlignment="1">
      <alignment/>
    </xf>
    <xf numFmtId="49" fontId="95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49" fontId="10" fillId="0" borderId="0" xfId="56" applyNumberFormat="1" applyFont="1" applyAlignment="1">
      <alignment vertical="top"/>
      <protection/>
    </xf>
    <xf numFmtId="49" fontId="4" fillId="0" borderId="0" xfId="56" applyNumberFormat="1" applyFont="1" applyAlignment="1">
      <alignment vertical="top"/>
      <protection/>
    </xf>
    <xf numFmtId="49" fontId="47" fillId="0" borderId="0" xfId="56" applyNumberFormat="1" applyFont="1" applyAlignment="1">
      <alignment vertical="top"/>
      <protection/>
    </xf>
    <xf numFmtId="49" fontId="27" fillId="0" borderId="0" xfId="56" applyNumberFormat="1" applyFont="1" applyAlignment="1">
      <alignment vertical="top"/>
      <protection/>
    </xf>
    <xf numFmtId="49" fontId="31" fillId="0" borderId="0" xfId="56" applyNumberFormat="1" applyFont="1" applyAlignment="1">
      <alignment horizontal="center"/>
      <protection/>
    </xf>
    <xf numFmtId="49" fontId="31" fillId="0" borderId="0" xfId="56" applyNumberFormat="1" applyFont="1" applyAlignment="1">
      <alignment horizontal="left"/>
      <protection/>
    </xf>
    <xf numFmtId="49" fontId="13" fillId="0" borderId="0" xfId="56" applyNumberFormat="1" applyFont="1" applyAlignment="1">
      <alignment horizontal="left"/>
      <protection/>
    </xf>
    <xf numFmtId="0" fontId="4" fillId="0" borderId="0" xfId="56" applyFont="1" applyAlignment="1">
      <alignment vertical="top"/>
      <protection/>
    </xf>
    <xf numFmtId="0" fontId="4" fillId="37" borderId="0" xfId="56" applyFont="1" applyFill="1" applyAlignment="1">
      <alignment vertical="top"/>
      <protection/>
    </xf>
    <xf numFmtId="0" fontId="14" fillId="42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vertical="top"/>
      <protection/>
    </xf>
    <xf numFmtId="0" fontId="12" fillId="0" borderId="0" xfId="56" applyFont="1">
      <alignment/>
      <protection/>
    </xf>
    <xf numFmtId="49" fontId="12" fillId="0" borderId="0" xfId="56" applyNumberFormat="1" applyFont="1" applyAlignment="1">
      <alignment horizontal="left"/>
      <protection/>
    </xf>
    <xf numFmtId="0" fontId="12" fillId="0" borderId="0" xfId="56" applyNumberFormat="1" applyFont="1" applyAlignment="1">
      <alignment horizontal="left" vertical="center"/>
      <protection/>
    </xf>
    <xf numFmtId="49" fontId="12" fillId="0" borderId="0" xfId="56" applyNumberFormat="1" applyFont="1">
      <alignment/>
      <protection/>
    </xf>
    <xf numFmtId="49" fontId="0" fillId="0" borderId="0" xfId="56" applyNumberFormat="1" applyFont="1">
      <alignment/>
      <protection/>
    </xf>
    <xf numFmtId="49" fontId="14" fillId="0" borderId="0" xfId="56" applyNumberFormat="1" applyFont="1">
      <alignment/>
      <protection/>
    </xf>
    <xf numFmtId="0" fontId="0" fillId="0" borderId="0" xfId="56" applyFont="1">
      <alignment/>
      <protection/>
    </xf>
    <xf numFmtId="49" fontId="0" fillId="34" borderId="0" xfId="56" applyNumberFormat="1" applyFill="1">
      <alignment/>
      <protection/>
    </xf>
    <xf numFmtId="0" fontId="0" fillId="34" borderId="0" xfId="56" applyFill="1">
      <alignment/>
      <protection/>
    </xf>
    <xf numFmtId="0" fontId="0" fillId="34" borderId="0" xfId="56" applyFont="1" applyFill="1">
      <alignment/>
      <protection/>
    </xf>
    <xf numFmtId="0" fontId="0" fillId="34" borderId="0" xfId="56" applyFont="1" applyFill="1" applyAlignment="1">
      <alignment horizontal="center"/>
      <protection/>
    </xf>
    <xf numFmtId="0" fontId="0" fillId="0" borderId="0" xfId="56" applyFill="1">
      <alignment/>
      <protection/>
    </xf>
    <xf numFmtId="49" fontId="21" fillId="33" borderId="0" xfId="56" applyNumberFormat="1" applyFont="1" applyFill="1" applyAlignment="1">
      <alignment vertical="center"/>
      <protection/>
    </xf>
    <xf numFmtId="49" fontId="29" fillId="33" borderId="0" xfId="56" applyNumberFormat="1" applyFont="1" applyFill="1" applyAlignment="1">
      <alignment vertical="center"/>
      <protection/>
    </xf>
    <xf numFmtId="49" fontId="22" fillId="33" borderId="0" xfId="56" applyNumberFormat="1" applyFont="1" applyFill="1" applyAlignment="1">
      <alignment horizontal="right" vertical="center"/>
      <protection/>
    </xf>
    <xf numFmtId="0" fontId="9" fillId="0" borderId="0" xfId="56" applyFont="1" applyAlignment="1">
      <alignment vertical="center"/>
      <protection/>
    </xf>
    <xf numFmtId="14" fontId="16" fillId="0" borderId="15" xfId="56" applyNumberFormat="1" applyFont="1" applyBorder="1" applyAlignment="1">
      <alignment horizontal="left" vertical="center"/>
      <protection/>
    </xf>
    <xf numFmtId="49" fontId="16" fillId="0" borderId="15" xfId="56" applyNumberFormat="1" applyFont="1" applyBorder="1" applyAlignment="1">
      <alignment vertical="center"/>
      <protection/>
    </xf>
    <xf numFmtId="49" fontId="0" fillId="0" borderId="15" xfId="56" applyNumberFormat="1" applyFont="1" applyBorder="1" applyAlignment="1">
      <alignment vertical="center"/>
      <protection/>
    </xf>
    <xf numFmtId="49" fontId="36" fillId="0" borderId="15" xfId="56" applyNumberFormat="1" applyFont="1" applyBorder="1" applyAlignment="1">
      <alignment vertical="center"/>
      <protection/>
    </xf>
    <xf numFmtId="49" fontId="16" fillId="0" borderId="15" xfId="58" applyNumberFormat="1" applyFont="1" applyBorder="1" applyAlignment="1" applyProtection="1">
      <alignment vertical="center"/>
      <protection locked="0"/>
    </xf>
    <xf numFmtId="0" fontId="17" fillId="0" borderId="15" xfId="56" applyFont="1" applyBorder="1" applyAlignment="1">
      <alignment horizontal="left" vertical="center"/>
      <protection/>
    </xf>
    <xf numFmtId="49" fontId="17" fillId="0" borderId="15" xfId="56" applyNumberFormat="1" applyFont="1" applyBorder="1" applyAlignment="1">
      <alignment horizontal="right" vertical="center"/>
      <protection/>
    </xf>
    <xf numFmtId="0" fontId="16" fillId="0" borderId="0" xfId="56" applyFont="1" applyAlignment="1">
      <alignment vertical="center"/>
      <protection/>
    </xf>
    <xf numFmtId="49" fontId="8" fillId="33" borderId="0" xfId="56" applyNumberFormat="1" applyFont="1" applyFill="1" applyAlignment="1">
      <alignment horizontal="right" vertical="center"/>
      <protection/>
    </xf>
    <xf numFmtId="49" fontId="8" fillId="33" borderId="0" xfId="56" applyNumberFormat="1" applyFont="1" applyFill="1" applyAlignment="1">
      <alignment horizontal="center" vertical="center"/>
      <protection/>
    </xf>
    <xf numFmtId="49" fontId="8" fillId="33" borderId="0" xfId="56" applyNumberFormat="1" applyFont="1" applyFill="1" applyAlignment="1">
      <alignment horizontal="center" vertical="center" shrinkToFit="1"/>
      <protection/>
    </xf>
    <xf numFmtId="49" fontId="8" fillId="33" borderId="0" xfId="56" applyNumberFormat="1" applyFont="1" applyFill="1" applyAlignment="1">
      <alignment horizontal="left" vertical="center"/>
      <protection/>
    </xf>
    <xf numFmtId="49" fontId="34" fillId="33" borderId="0" xfId="56" applyNumberFormat="1" applyFont="1" applyFill="1" applyAlignment="1">
      <alignment horizontal="center" vertical="center"/>
      <protection/>
    </xf>
    <xf numFmtId="49" fontId="34" fillId="33" borderId="0" xfId="56" applyNumberFormat="1" applyFont="1" applyFill="1" applyAlignment="1">
      <alignment vertical="center"/>
      <protection/>
    </xf>
    <xf numFmtId="49" fontId="31" fillId="33" borderId="0" xfId="56" applyNumberFormat="1" applyFont="1" applyFill="1" applyAlignment="1">
      <alignment horizontal="right" vertical="center"/>
      <protection/>
    </xf>
    <xf numFmtId="0" fontId="31" fillId="33" borderId="0" xfId="56" applyNumberFormat="1" applyFont="1" applyFill="1" applyAlignment="1">
      <alignment horizontal="center" vertical="center"/>
      <protection/>
    </xf>
    <xf numFmtId="0" fontId="31" fillId="33" borderId="0" xfId="56" applyNumberFormat="1" applyFont="1" applyFill="1" applyAlignment="1">
      <alignment horizontal="right" vertical="center"/>
      <protection/>
    </xf>
    <xf numFmtId="0" fontId="31" fillId="33" borderId="0" xfId="56" applyNumberFormat="1" applyFont="1" applyFill="1" applyAlignment="1">
      <alignment horizontal="left" vertical="center"/>
      <protection/>
    </xf>
    <xf numFmtId="0" fontId="31" fillId="33" borderId="0" xfId="56" applyNumberFormat="1" applyFont="1" applyFill="1" applyAlignment="1">
      <alignment vertical="center"/>
      <protection/>
    </xf>
    <xf numFmtId="0" fontId="52" fillId="33" borderId="0" xfId="56" applyNumberFormat="1" applyFont="1" applyFill="1" applyAlignment="1">
      <alignment horizontal="center" vertical="center"/>
      <protection/>
    </xf>
    <xf numFmtId="0" fontId="52" fillId="33" borderId="0" xfId="56" applyNumberFormat="1" applyFont="1" applyFill="1" applyAlignment="1">
      <alignment vertical="center"/>
      <protection/>
    </xf>
    <xf numFmtId="0" fontId="31" fillId="0" borderId="0" xfId="56" applyFont="1" applyAlignment="1">
      <alignment vertical="center"/>
      <protection/>
    </xf>
    <xf numFmtId="0" fontId="31" fillId="34" borderId="0" xfId="56" applyFont="1" applyFill="1">
      <alignment/>
      <protection/>
    </xf>
    <xf numFmtId="0" fontId="31" fillId="34" borderId="0" xfId="56" applyFont="1" applyFill="1" applyAlignment="1">
      <alignment horizontal="center"/>
      <protection/>
    </xf>
    <xf numFmtId="0" fontId="31" fillId="0" borderId="0" xfId="56" applyFont="1" applyFill="1">
      <alignment/>
      <protection/>
    </xf>
    <xf numFmtId="49" fontId="37" fillId="33" borderId="0" xfId="56" applyNumberFormat="1" applyFont="1" applyFill="1" applyAlignment="1">
      <alignment horizontal="center" vertical="center"/>
      <protection/>
    </xf>
    <xf numFmtId="0" fontId="38" fillId="0" borderId="16" xfId="56" applyFont="1" applyBorder="1" applyAlignment="1">
      <alignment horizontal="center" vertical="center" shrinkToFit="1"/>
      <protection/>
    </xf>
    <xf numFmtId="0" fontId="39" fillId="44" borderId="16" xfId="56" applyFont="1" applyFill="1" applyBorder="1" applyAlignment="1">
      <alignment horizontal="center" vertical="center"/>
      <protection/>
    </xf>
    <xf numFmtId="0" fontId="37" fillId="0" borderId="16" xfId="56" applyFont="1" applyBorder="1" applyAlignment="1">
      <alignment vertical="center"/>
      <protection/>
    </xf>
    <xf numFmtId="0" fontId="40" fillId="0" borderId="16" xfId="56" applyFont="1" applyBorder="1" applyAlignment="1">
      <alignment horizontal="center" vertical="center"/>
      <protection/>
    </xf>
    <xf numFmtId="0" fontId="40" fillId="0" borderId="0" xfId="56" applyFont="1" applyAlignment="1">
      <alignment vertical="center"/>
      <protection/>
    </xf>
    <xf numFmtId="0" fontId="38" fillId="37" borderId="0" xfId="56" applyFont="1" applyFill="1" applyAlignment="1">
      <alignment vertical="center"/>
      <protection/>
    </xf>
    <xf numFmtId="0" fontId="41" fillId="37" borderId="0" xfId="56" applyFont="1" applyFill="1" applyAlignment="1">
      <alignment vertical="center"/>
      <protection/>
    </xf>
    <xf numFmtId="49" fontId="38" fillId="37" borderId="0" xfId="56" applyNumberFormat="1" applyFont="1" applyFill="1" applyAlignment="1">
      <alignment vertical="center"/>
      <protection/>
    </xf>
    <xf numFmtId="49" fontId="41" fillId="37" borderId="0" xfId="56" applyNumberFormat="1" applyFont="1" applyFill="1" applyAlignment="1">
      <alignment vertical="center"/>
      <protection/>
    </xf>
    <xf numFmtId="0" fontId="0" fillId="37" borderId="0" xfId="56" applyFont="1" applyFill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49" fontId="38" fillId="33" borderId="0" xfId="56" applyNumberFormat="1" applyFont="1" applyFill="1" applyAlignment="1">
      <alignment horizontal="center" vertical="center"/>
      <protection/>
    </xf>
    <xf numFmtId="0" fontId="38" fillId="0" borderId="0" xfId="56" applyFont="1" applyBorder="1" applyAlignment="1">
      <alignment horizontal="center" vertical="center" shrinkToFit="1"/>
      <protection/>
    </xf>
    <xf numFmtId="0" fontId="38" fillId="0" borderId="0" xfId="56" applyFont="1" applyAlignment="1">
      <alignment horizontal="center" vertical="center"/>
      <protection/>
    </xf>
    <xf numFmtId="0" fontId="40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93" fillId="0" borderId="0" xfId="56" applyFont="1" applyAlignment="1">
      <alignment horizontal="right" vertical="center"/>
      <protection/>
    </xf>
    <xf numFmtId="0" fontId="42" fillId="38" borderId="32" xfId="56" applyFont="1" applyFill="1" applyBorder="1" applyAlignment="1">
      <alignment horizontal="right" vertical="center"/>
      <protection/>
    </xf>
    <xf numFmtId="0" fontId="40" fillId="0" borderId="16" xfId="56" applyFont="1" applyBorder="1" applyAlignment="1">
      <alignment vertical="center"/>
      <protection/>
    </xf>
    <xf numFmtId="0" fontId="0" fillId="0" borderId="22" xfId="56" applyFont="1" applyBorder="1" applyAlignment="1">
      <alignment vertical="center"/>
      <protection/>
    </xf>
    <xf numFmtId="0" fontId="38" fillId="0" borderId="16" xfId="56" applyFont="1" applyBorder="1" applyAlignment="1">
      <alignment vertical="center"/>
      <protection/>
    </xf>
    <xf numFmtId="0" fontId="40" fillId="0" borderId="27" xfId="56" applyFont="1" applyBorder="1" applyAlignment="1">
      <alignment horizontal="center" vertical="center"/>
      <protection/>
    </xf>
    <xf numFmtId="0" fontId="40" fillId="0" borderId="26" xfId="56" applyFont="1" applyBorder="1" applyAlignment="1">
      <alignment horizontal="left" vertical="center"/>
      <protection/>
    </xf>
    <xf numFmtId="0" fontId="39" fillId="0" borderId="0" xfId="56" applyFont="1" applyAlignment="1">
      <alignment horizontal="center" vertical="center"/>
      <protection/>
    </xf>
    <xf numFmtId="0" fontId="40" fillId="0" borderId="0" xfId="56" applyFont="1" applyAlignment="1">
      <alignment horizontal="center" vertical="center"/>
      <protection/>
    </xf>
    <xf numFmtId="0" fontId="34" fillId="0" borderId="0" xfId="56" applyFont="1" applyAlignment="1">
      <alignment horizontal="right" vertical="center"/>
      <protection/>
    </xf>
    <xf numFmtId="0" fontId="42" fillId="38" borderId="26" xfId="56" applyFont="1" applyFill="1" applyBorder="1" applyAlignment="1">
      <alignment horizontal="right" vertical="center"/>
      <protection/>
    </xf>
    <xf numFmtId="49" fontId="40" fillId="0" borderId="16" xfId="56" applyNumberFormat="1" applyFont="1" applyBorder="1" applyAlignment="1">
      <alignment vertical="center"/>
      <protection/>
    </xf>
    <xf numFmtId="49" fontId="40" fillId="0" borderId="0" xfId="56" applyNumberFormat="1" applyFont="1" applyAlignment="1">
      <alignment vertical="center"/>
      <protection/>
    </xf>
    <xf numFmtId="0" fontId="40" fillId="0" borderId="26" xfId="56" applyFont="1" applyBorder="1" applyAlignment="1">
      <alignment vertical="center"/>
      <protection/>
    </xf>
    <xf numFmtId="49" fontId="40" fillId="0" borderId="26" xfId="56" applyNumberFormat="1" applyFont="1" applyBorder="1" applyAlignment="1">
      <alignment vertical="center"/>
      <protection/>
    </xf>
    <xf numFmtId="0" fontId="40" fillId="0" borderId="27" xfId="56" applyFont="1" applyBorder="1" applyAlignment="1">
      <alignment vertical="center"/>
      <protection/>
    </xf>
    <xf numFmtId="0" fontId="43" fillId="0" borderId="27" xfId="56" applyFont="1" applyBorder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43" fillId="0" borderId="0" xfId="56" applyFont="1" applyAlignment="1">
      <alignment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25" xfId="56" applyFont="1" applyBorder="1" applyAlignment="1">
      <alignment vertical="center"/>
      <protection/>
    </xf>
    <xf numFmtId="49" fontId="40" fillId="0" borderId="27" xfId="56" applyNumberFormat="1" applyFont="1" applyBorder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49" fontId="37" fillId="33" borderId="0" xfId="56" applyNumberFormat="1" applyFont="1" applyFill="1" applyAlignment="1">
      <alignment horizontal="center" vertical="center"/>
      <protection/>
    </xf>
    <xf numFmtId="49" fontId="38" fillId="0" borderId="0" xfId="56" applyNumberFormat="1" applyFont="1" applyAlignment="1">
      <alignment horizontal="center" vertical="center"/>
      <protection/>
    </xf>
    <xf numFmtId="49" fontId="37" fillId="0" borderId="0" xfId="56" applyNumberFormat="1" applyFont="1" applyAlignment="1">
      <alignment horizontal="center" vertical="center"/>
      <protection/>
    </xf>
    <xf numFmtId="0" fontId="38" fillId="0" borderId="0" xfId="56" applyFont="1" applyAlignment="1">
      <alignment vertical="center"/>
      <protection/>
    </xf>
    <xf numFmtId="49" fontId="38" fillId="0" borderId="0" xfId="56" applyNumberFormat="1" applyFont="1" applyAlignment="1">
      <alignment vertical="center"/>
      <protection/>
    </xf>
    <xf numFmtId="0" fontId="8" fillId="0" borderId="0" xfId="56" applyFont="1" applyAlignment="1">
      <alignment horizontal="right" vertical="center"/>
      <protection/>
    </xf>
    <xf numFmtId="0" fontId="38" fillId="0" borderId="0" xfId="56" applyFont="1" applyAlignment="1">
      <alignment horizontal="left" vertical="center"/>
      <protection/>
    </xf>
    <xf numFmtId="49" fontId="28" fillId="37" borderId="0" xfId="56" applyNumberFormat="1" applyFont="1" applyFill="1" applyAlignment="1">
      <alignment horizontal="center" vertical="center"/>
      <protection/>
    </xf>
    <xf numFmtId="49" fontId="44" fillId="0" borderId="0" xfId="56" applyNumberFormat="1" applyFont="1" applyAlignment="1">
      <alignment vertical="center"/>
      <protection/>
    </xf>
    <xf numFmtId="49" fontId="45" fillId="0" borderId="0" xfId="56" applyNumberFormat="1" applyFont="1" applyAlignment="1">
      <alignment horizontal="center" vertical="center"/>
      <protection/>
    </xf>
    <xf numFmtId="49" fontId="44" fillId="37" borderId="0" xfId="56" applyNumberFormat="1" applyFont="1" applyFill="1" applyAlignment="1">
      <alignment vertical="center"/>
      <protection/>
    </xf>
    <xf numFmtId="49" fontId="45" fillId="37" borderId="0" xfId="56" applyNumberFormat="1" applyFont="1" applyFill="1" applyAlignment="1">
      <alignment vertical="center"/>
      <protection/>
    </xf>
    <xf numFmtId="0" fontId="0" fillId="37" borderId="0" xfId="56" applyFill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21" fillId="33" borderId="33" xfId="56" applyFont="1" applyFill="1" applyBorder="1" applyAlignment="1">
      <alignment vertical="center"/>
      <protection/>
    </xf>
    <xf numFmtId="0" fontId="21" fillId="33" borderId="34" xfId="56" applyFont="1" applyFill="1" applyBorder="1" applyAlignment="1">
      <alignment vertical="center"/>
      <protection/>
    </xf>
    <xf numFmtId="0" fontId="21" fillId="33" borderId="35" xfId="56" applyFont="1" applyFill="1" applyBorder="1" applyAlignment="1">
      <alignment vertical="center"/>
      <protection/>
    </xf>
    <xf numFmtId="49" fontId="22" fillId="33" borderId="34" xfId="56" applyNumberFormat="1" applyFont="1" applyFill="1" applyBorder="1" applyAlignment="1">
      <alignment horizontal="center" vertical="center"/>
      <protection/>
    </xf>
    <xf numFmtId="49" fontId="22" fillId="33" borderId="34" xfId="56" applyNumberFormat="1" applyFont="1" applyFill="1" applyBorder="1" applyAlignment="1">
      <alignment vertical="center"/>
      <protection/>
    </xf>
    <xf numFmtId="49" fontId="22" fillId="33" borderId="34" xfId="56" applyNumberFormat="1" applyFont="1" applyFill="1" applyBorder="1" applyAlignment="1">
      <alignment horizontal="centerContinuous" vertical="center"/>
      <protection/>
    </xf>
    <xf numFmtId="49" fontId="22" fillId="33" borderId="35" xfId="56" applyNumberFormat="1" applyFont="1" applyFill="1" applyBorder="1" applyAlignment="1">
      <alignment horizontal="centerContinuous" vertical="center"/>
      <protection/>
    </xf>
    <xf numFmtId="49" fontId="29" fillId="33" borderId="34" xfId="56" applyNumberFormat="1" applyFont="1" applyFill="1" applyBorder="1" applyAlignment="1">
      <alignment vertical="center"/>
      <protection/>
    </xf>
    <xf numFmtId="49" fontId="29" fillId="33" borderId="35" xfId="56" applyNumberFormat="1" applyFont="1" applyFill="1" applyBorder="1" applyAlignment="1">
      <alignment vertical="center"/>
      <protection/>
    </xf>
    <xf numFmtId="49" fontId="21" fillId="33" borderId="34" xfId="56" applyNumberFormat="1" applyFont="1" applyFill="1" applyBorder="1" applyAlignment="1">
      <alignment horizontal="left" vertical="center"/>
      <protection/>
    </xf>
    <xf numFmtId="49" fontId="21" fillId="0" borderId="34" xfId="56" applyNumberFormat="1" applyFont="1" applyBorder="1" applyAlignment="1">
      <alignment horizontal="left" vertical="center"/>
      <protection/>
    </xf>
    <xf numFmtId="49" fontId="29" fillId="37" borderId="35" xfId="56" applyNumberFormat="1" applyFont="1" applyFill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49" fontId="8" fillId="0" borderId="41" xfId="56" applyNumberFormat="1" applyFont="1" applyBorder="1" applyAlignment="1">
      <alignment vertical="center"/>
      <protection/>
    </xf>
    <xf numFmtId="49" fontId="8" fillId="0" borderId="37" xfId="56" applyNumberFormat="1" applyFont="1" applyBorder="1" applyAlignment="1">
      <alignment vertical="center"/>
      <protection/>
    </xf>
    <xf numFmtId="49" fontId="8" fillId="0" borderId="37" xfId="56" applyNumberFormat="1" applyFont="1" applyBorder="1" applyAlignment="1">
      <alignment horizontal="right" vertical="center"/>
      <protection/>
    </xf>
    <xf numFmtId="49" fontId="8" fillId="0" borderId="32" xfId="56" applyNumberFormat="1" applyFont="1" applyBorder="1" applyAlignment="1">
      <alignment horizontal="right" vertical="center"/>
      <protection/>
    </xf>
    <xf numFmtId="49" fontId="8" fillId="0" borderId="0" xfId="56" applyNumberFormat="1" applyFont="1" applyAlignment="1">
      <alignment horizontal="center" vertical="center"/>
      <protection/>
    </xf>
    <xf numFmtId="0" fontId="8" fillId="37" borderId="0" xfId="56" applyFont="1" applyFill="1" applyAlignment="1">
      <alignment vertical="center"/>
      <protection/>
    </xf>
    <xf numFmtId="49" fontId="8" fillId="37" borderId="0" xfId="56" applyNumberFormat="1" applyFont="1" applyFill="1" applyAlignment="1">
      <alignment horizontal="center" vertical="center"/>
      <protection/>
    </xf>
    <xf numFmtId="49" fontId="8" fillId="37" borderId="26" xfId="56" applyNumberFormat="1" applyFont="1" applyFill="1" applyBorder="1" applyAlignment="1">
      <alignment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49" fontId="8" fillId="0" borderId="0" xfId="56" applyNumberFormat="1" applyFont="1" applyAlignment="1">
      <alignment vertical="center"/>
      <protection/>
    </xf>
    <xf numFmtId="49" fontId="34" fillId="0" borderId="0" xfId="56" applyNumberFormat="1" applyFont="1" applyAlignment="1">
      <alignment vertical="center"/>
      <protection/>
    </xf>
    <xf numFmtId="49" fontId="34" fillId="0" borderId="26" xfId="56" applyNumberFormat="1" applyFont="1" applyBorder="1" applyAlignment="1">
      <alignment vertical="center"/>
      <protection/>
    </xf>
    <xf numFmtId="49" fontId="21" fillId="33" borderId="41" xfId="56" applyNumberFormat="1" applyFont="1" applyFill="1" applyBorder="1" applyAlignment="1">
      <alignment vertical="center"/>
      <protection/>
    </xf>
    <xf numFmtId="49" fontId="21" fillId="33" borderId="37" xfId="56" applyNumberFormat="1" applyFont="1" applyFill="1" applyBorder="1" applyAlignment="1">
      <alignment vertical="center"/>
      <protection/>
    </xf>
    <xf numFmtId="49" fontId="34" fillId="33" borderId="26" xfId="56" applyNumberFormat="1" applyFont="1" applyFill="1" applyBorder="1" applyAlignment="1">
      <alignment vertical="center"/>
      <protection/>
    </xf>
    <xf numFmtId="49" fontId="8" fillId="0" borderId="38" xfId="56" applyNumberFormat="1" applyFont="1" applyBorder="1" applyAlignment="1">
      <alignment vertical="center"/>
      <protection/>
    </xf>
    <xf numFmtId="49" fontId="8" fillId="0" borderId="16" xfId="56" applyNumberFormat="1" applyFont="1" applyBorder="1" applyAlignment="1">
      <alignment vertical="center"/>
      <protection/>
    </xf>
    <xf numFmtId="49" fontId="8" fillId="0" borderId="16" xfId="56" applyNumberFormat="1" applyFont="1" applyBorder="1" applyAlignment="1">
      <alignment horizontal="right" vertical="center"/>
      <protection/>
    </xf>
    <xf numFmtId="49" fontId="8" fillId="0" borderId="27" xfId="56" applyNumberFormat="1" applyFont="1" applyBorder="1" applyAlignment="1">
      <alignment horizontal="right" vertical="center"/>
      <protection/>
    </xf>
    <xf numFmtId="0" fontId="8" fillId="0" borderId="16" xfId="56" applyFont="1" applyBorder="1" applyAlignment="1">
      <alignment vertical="center"/>
      <protection/>
    </xf>
    <xf numFmtId="49" fontId="34" fillId="0" borderId="16" xfId="56" applyNumberFormat="1" applyFont="1" applyBorder="1" applyAlignment="1">
      <alignment vertical="center"/>
      <protection/>
    </xf>
    <xf numFmtId="49" fontId="34" fillId="0" borderId="27" xfId="56" applyNumberFormat="1" applyFont="1" applyBorder="1" applyAlignment="1">
      <alignment vertical="center"/>
      <protection/>
    </xf>
    <xf numFmtId="49" fontId="8" fillId="33" borderId="41" xfId="56" applyNumberFormat="1" applyFont="1" applyFill="1" applyBorder="1" applyAlignment="1">
      <alignment vertical="center"/>
      <protection/>
    </xf>
    <xf numFmtId="49" fontId="8" fillId="33" borderId="37" xfId="56" applyNumberFormat="1" applyFont="1" applyFill="1" applyBorder="1" applyAlignment="1">
      <alignment vertical="center"/>
      <protection/>
    </xf>
    <xf numFmtId="49" fontId="8" fillId="33" borderId="37" xfId="56" applyNumberFormat="1" applyFont="1" applyFill="1" applyBorder="1" applyAlignment="1">
      <alignment horizontal="right" vertical="center"/>
      <protection/>
    </xf>
    <xf numFmtId="49" fontId="8" fillId="33" borderId="32" xfId="56" applyNumberFormat="1" applyFont="1" applyFill="1" applyBorder="1" applyAlignment="1">
      <alignment horizontal="right" vertical="center"/>
      <protection/>
    </xf>
    <xf numFmtId="0" fontId="8" fillId="33" borderId="36" xfId="56" applyFont="1" applyFill="1" applyBorder="1" applyAlignment="1">
      <alignment vertical="center"/>
      <protection/>
    </xf>
    <xf numFmtId="49" fontId="8" fillId="33" borderId="0" xfId="56" applyNumberFormat="1" applyFont="1" applyFill="1" applyBorder="1" applyAlignment="1">
      <alignment horizontal="right" vertical="center"/>
      <protection/>
    </xf>
    <xf numFmtId="49" fontId="8" fillId="33" borderId="26" xfId="56" applyNumberFormat="1" applyFont="1" applyFill="1" applyBorder="1" applyAlignment="1">
      <alignment horizontal="right" vertical="center"/>
      <protection/>
    </xf>
    <xf numFmtId="0" fontId="21" fillId="33" borderId="36" xfId="56" applyFont="1" applyFill="1" applyBorder="1" applyAlignment="1">
      <alignment vertical="center"/>
      <protection/>
    </xf>
    <xf numFmtId="0" fontId="21" fillId="33" borderId="0" xfId="56" applyFont="1" applyFill="1" applyBorder="1" applyAlignment="1">
      <alignment vertical="center"/>
      <protection/>
    </xf>
    <xf numFmtId="0" fontId="21" fillId="33" borderId="26" xfId="56" applyFont="1" applyFill="1" applyBorder="1" applyAlignment="1">
      <alignment vertical="center"/>
      <protection/>
    </xf>
    <xf numFmtId="49" fontId="8" fillId="33" borderId="36" xfId="56" applyNumberFormat="1" applyFont="1" applyFill="1" applyBorder="1" applyAlignment="1">
      <alignment vertical="center"/>
      <protection/>
    </xf>
    <xf numFmtId="49" fontId="8" fillId="33" borderId="0" xfId="56" applyNumberFormat="1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horizontal="right" vertical="center"/>
      <protection/>
    </xf>
    <xf numFmtId="0" fontId="8" fillId="33" borderId="26" xfId="56" applyFont="1" applyFill="1" applyBorder="1" applyAlignment="1">
      <alignment horizontal="right" vertical="center"/>
      <protection/>
    </xf>
    <xf numFmtId="49" fontId="8" fillId="33" borderId="38" xfId="56" applyNumberFormat="1" applyFont="1" applyFill="1" applyBorder="1" applyAlignment="1">
      <alignment vertical="center"/>
      <protection/>
    </xf>
    <xf numFmtId="49" fontId="8" fillId="33" borderId="16" xfId="56" applyNumberFormat="1" applyFont="1" applyFill="1" applyBorder="1" applyAlignment="1">
      <alignment vertical="center"/>
      <protection/>
    </xf>
    <xf numFmtId="0" fontId="8" fillId="33" borderId="16" xfId="56" applyFont="1" applyFill="1" applyBorder="1" applyAlignment="1">
      <alignment horizontal="right" vertical="center"/>
      <protection/>
    </xf>
    <xf numFmtId="0" fontId="8" fillId="33" borderId="27" xfId="56" applyFont="1" applyFill="1" applyBorder="1" applyAlignment="1">
      <alignment horizontal="right" vertical="center"/>
      <protection/>
    </xf>
    <xf numFmtId="49" fontId="8" fillId="0" borderId="16" xfId="56" applyNumberFormat="1" applyFont="1" applyBorder="1" applyAlignment="1">
      <alignment horizontal="center" vertical="center"/>
      <protection/>
    </xf>
    <xf numFmtId="0" fontId="8" fillId="37" borderId="16" xfId="56" applyFont="1" applyFill="1" applyBorder="1" applyAlignment="1">
      <alignment vertical="center"/>
      <protection/>
    </xf>
    <xf numFmtId="49" fontId="8" fillId="37" borderId="16" xfId="56" applyNumberFormat="1" applyFont="1" applyFill="1" applyBorder="1" applyAlignment="1">
      <alignment horizontal="center" vertical="center"/>
      <protection/>
    </xf>
    <xf numFmtId="49" fontId="8" fillId="37" borderId="27" xfId="56" applyNumberFormat="1" applyFont="1" applyFill="1" applyBorder="1" applyAlignment="1">
      <alignment vertical="center"/>
      <protection/>
    </xf>
    <xf numFmtId="49" fontId="30" fillId="0" borderId="16" xfId="56" applyNumberFormat="1" applyFont="1" applyBorder="1" applyAlignment="1">
      <alignment horizontal="center" vertical="center"/>
      <protection/>
    </xf>
    <xf numFmtId="0" fontId="42" fillId="38" borderId="27" xfId="56" applyFont="1" applyFill="1" applyBorder="1" applyAlignment="1">
      <alignment horizontal="right" vertical="center"/>
      <protection/>
    </xf>
    <xf numFmtId="0" fontId="0" fillId="0" borderId="0" xfId="56">
      <alignment/>
      <protection/>
    </xf>
    <xf numFmtId="0" fontId="34" fillId="0" borderId="0" xfId="56" applyFont="1">
      <alignment/>
      <protection/>
    </xf>
    <xf numFmtId="0" fontId="14" fillId="0" borderId="0" xfId="56" applyFont="1">
      <alignment/>
      <protection/>
    </xf>
    <xf numFmtId="0" fontId="0" fillId="0" borderId="0" xfId="0" applyBorder="1" applyAlignment="1">
      <alignment horizontal="center"/>
    </xf>
    <xf numFmtId="49" fontId="0" fillId="37" borderId="0" xfId="0" applyNumberFormat="1" applyFill="1" applyAlignment="1">
      <alignment/>
    </xf>
    <xf numFmtId="0" fontId="37" fillId="37" borderId="0" xfId="0" applyFont="1" applyFill="1" applyAlignment="1">
      <alignment vertical="center"/>
    </xf>
    <xf numFmtId="0" fontId="37" fillId="37" borderId="0" xfId="0" applyFont="1" applyFill="1" applyAlignment="1">
      <alignment horizontal="center" vertical="center"/>
    </xf>
    <xf numFmtId="0" fontId="0" fillId="37" borderId="16" xfId="0" applyFont="1" applyFill="1" applyBorder="1" applyAlignment="1">
      <alignment/>
    </xf>
    <xf numFmtId="0" fontId="96" fillId="45" borderId="45" xfId="0" applyNumberFormat="1" applyFont="1" applyFill="1" applyBorder="1" applyAlignment="1">
      <alignment horizontal="center"/>
    </xf>
    <xf numFmtId="0" fontId="96" fillId="37" borderId="0" xfId="0" applyFont="1" applyFill="1" applyAlignment="1">
      <alignment horizontal="center"/>
    </xf>
    <xf numFmtId="0" fontId="96" fillId="37" borderId="0" xfId="0" applyFont="1" applyFill="1" applyAlignment="1">
      <alignment/>
    </xf>
    <xf numFmtId="0" fontId="97" fillId="33" borderId="0" xfId="0" applyNumberFormat="1" applyFont="1" applyFill="1" applyAlignment="1">
      <alignment horizontal="center" vertical="center"/>
    </xf>
    <xf numFmtId="0" fontId="98" fillId="37" borderId="16" xfId="0" applyFont="1" applyFill="1" applyBorder="1" applyAlignment="1">
      <alignment horizontal="center" vertical="center"/>
    </xf>
    <xf numFmtId="0" fontId="98" fillId="37" borderId="0" xfId="0" applyFont="1" applyFill="1" applyBorder="1" applyAlignment="1">
      <alignment horizontal="center" vertical="center"/>
    </xf>
    <xf numFmtId="0" fontId="98" fillId="37" borderId="0" xfId="0" applyFont="1" applyFill="1" applyAlignment="1">
      <alignment vertical="center"/>
    </xf>
    <xf numFmtId="0" fontId="0" fillId="39" borderId="16" xfId="0" applyFont="1" applyFill="1" applyBorder="1" applyAlignment="1">
      <alignment horizontal="center"/>
    </xf>
    <xf numFmtId="0" fontId="98" fillId="37" borderId="0" xfId="0" applyFont="1" applyFill="1" applyAlignment="1">
      <alignment horizontal="center"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46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14" fontId="16" fillId="0" borderId="15" xfId="56" applyNumberFormat="1" applyFont="1" applyBorder="1" applyAlignment="1">
      <alignment horizontal="left" vertical="center"/>
      <protection/>
    </xf>
    <xf numFmtId="0" fontId="97" fillId="33" borderId="0" xfId="56" applyNumberFormat="1" applyFont="1" applyFill="1" applyAlignment="1">
      <alignment horizontal="center" vertical="center"/>
      <protection/>
    </xf>
    <xf numFmtId="0" fontId="98" fillId="0" borderId="16" xfId="56" applyFont="1" applyBorder="1" applyAlignment="1">
      <alignment horizontal="center" vertical="center"/>
      <protection/>
    </xf>
    <xf numFmtId="0" fontId="98" fillId="0" borderId="0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29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0</xdr:rowOff>
    </xdr:from>
    <xdr:to>
      <xdr:col>19</xdr:col>
      <xdr:colOff>9525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0</xdr:rowOff>
    </xdr:from>
    <xdr:to>
      <xdr:col>17</xdr:col>
      <xdr:colOff>76200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17</xdr:col>
      <xdr:colOff>76200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9525</xdr:rowOff>
    </xdr:from>
    <xdr:to>
      <xdr:col>12</xdr:col>
      <xdr:colOff>561975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apest%20Szenior%2065-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nisz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65elő"/>
      <sheetName val="65+"/>
      <sheetName val="70elő"/>
      <sheetName val="70+"/>
      <sheetName val="75elő"/>
      <sheetName val="75+"/>
      <sheetName val="80elő"/>
      <sheetName val="80+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55+"/>
      <sheetName val="1MD 32 (5)"/>
      <sheetName val="1MD 64 (5)"/>
      <sheetName val="1D ELO (5)"/>
      <sheetName val="1D 8 (5)"/>
      <sheetName val="1D 16 (5)"/>
      <sheetName val="1D 32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7" t="s">
        <v>105</v>
      </c>
      <c r="B1" s="3"/>
      <c r="C1" s="3"/>
      <c r="D1" s="168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8" t="s">
        <v>19</v>
      </c>
      <c r="B5" s="21"/>
      <c r="C5" s="21"/>
      <c r="D5" s="21"/>
      <c r="E5" s="384"/>
      <c r="F5" s="22"/>
      <c r="G5" s="23"/>
    </row>
    <row r="6" spans="1:7" s="2" customFormat="1" ht="26.25">
      <c r="A6" s="423" t="s">
        <v>114</v>
      </c>
      <c r="B6" s="385"/>
      <c r="C6" s="24"/>
      <c r="D6" s="25"/>
      <c r="E6" s="26"/>
      <c r="F6" s="5"/>
      <c r="G6" s="5"/>
    </row>
    <row r="7" spans="1:7" s="18" customFormat="1" ht="15" customHeight="1">
      <c r="A7" s="368" t="s">
        <v>106</v>
      </c>
      <c r="B7" s="368" t="s">
        <v>107</v>
      </c>
      <c r="C7" s="368" t="s">
        <v>108</v>
      </c>
      <c r="D7" s="368" t="s">
        <v>109</v>
      </c>
      <c r="E7" s="368" t="s">
        <v>110</v>
      </c>
      <c r="F7" s="22"/>
      <c r="G7" s="23"/>
    </row>
    <row r="8" spans="1:7" s="2" customFormat="1" ht="16.5" customHeight="1">
      <c r="A8" s="223" t="s">
        <v>199</v>
      </c>
      <c r="B8" s="223" t="s">
        <v>200</v>
      </c>
      <c r="C8" s="223" t="s">
        <v>201</v>
      </c>
      <c r="D8" s="223" t="s">
        <v>202</v>
      </c>
      <c r="E8" s="223" t="s">
        <v>203</v>
      </c>
      <c r="F8" s="5"/>
      <c r="G8" s="5"/>
    </row>
    <row r="9" spans="1:7" s="2" customFormat="1" ht="15" customHeight="1">
      <c r="A9" s="198" t="s">
        <v>20</v>
      </c>
      <c r="B9" s="21"/>
      <c r="C9" s="199" t="s">
        <v>21</v>
      </c>
      <c r="D9" s="199"/>
      <c r="E9" s="200" t="s">
        <v>22</v>
      </c>
      <c r="F9" s="5"/>
      <c r="G9" s="5"/>
    </row>
    <row r="10" spans="1:7" s="2" customFormat="1" ht="12.75">
      <c r="A10" s="29" t="s">
        <v>115</v>
      </c>
      <c r="B10" s="30"/>
      <c r="C10" s="31" t="s">
        <v>116</v>
      </c>
      <c r="D10" s="199" t="s">
        <v>63</v>
      </c>
      <c r="E10" s="372" t="s">
        <v>117</v>
      </c>
      <c r="F10" s="5"/>
      <c r="G10" s="5"/>
    </row>
    <row r="11" spans="1:7" ht="12.75">
      <c r="A11" s="20"/>
      <c r="B11" s="21"/>
      <c r="C11" s="216" t="s">
        <v>61</v>
      </c>
      <c r="D11" s="216" t="s">
        <v>102</v>
      </c>
      <c r="E11" s="216" t="s">
        <v>103</v>
      </c>
      <c r="F11" s="33"/>
      <c r="G11" s="33"/>
    </row>
    <row r="12" spans="1:7" s="2" customFormat="1" ht="12.75">
      <c r="A12" s="169"/>
      <c r="B12" s="5"/>
      <c r="C12" s="224"/>
      <c r="D12" s="224" t="s">
        <v>118</v>
      </c>
      <c r="E12" s="224" t="s">
        <v>119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67"/>
      <c r="C17" s="170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4">
    <tabColor indexed="11"/>
    <pageSetUpPr fitToPage="1"/>
  </sheetPr>
  <dimension ref="A1:AO57"/>
  <sheetViews>
    <sheetView showGridLines="0" showZeros="0" tabSelected="1" zoomScalePageLayoutView="0" workbookViewId="0" topLeftCell="A1">
      <selection activeCell="B39" sqref="B39"/>
    </sheetView>
  </sheetViews>
  <sheetFormatPr defaultColWidth="9.140625" defaultRowHeight="12.75"/>
  <cols>
    <col min="1" max="2" width="3.28125" style="619" customWidth="1"/>
    <col min="3" max="3" width="4.7109375" style="619" customWidth="1"/>
    <col min="4" max="4" width="7.00390625" style="619" customWidth="1"/>
    <col min="5" max="5" width="4.28125" style="619" customWidth="1"/>
    <col min="6" max="6" width="12.7109375" style="619" customWidth="1"/>
    <col min="7" max="7" width="2.7109375" style="619" customWidth="1"/>
    <col min="8" max="8" width="7.7109375" style="619" customWidth="1"/>
    <col min="9" max="9" width="5.8515625" style="619" customWidth="1"/>
    <col min="10" max="10" width="1.7109375" style="620" customWidth="1"/>
    <col min="11" max="11" width="10.7109375" style="619" customWidth="1"/>
    <col min="12" max="12" width="1.7109375" style="620" customWidth="1"/>
    <col min="13" max="13" width="10.7109375" style="619" customWidth="1"/>
    <col min="14" max="14" width="1.7109375" style="621" customWidth="1"/>
    <col min="15" max="15" width="10.7109375" style="619" customWidth="1"/>
    <col min="16" max="16" width="1.7109375" style="620" customWidth="1"/>
    <col min="17" max="17" width="10.7109375" style="619" customWidth="1"/>
    <col min="18" max="18" width="1.7109375" style="621" customWidth="1"/>
    <col min="19" max="19" width="9.140625" style="619" hidden="1" customWidth="1"/>
    <col min="20" max="20" width="8.7109375" style="619" customWidth="1"/>
    <col min="21" max="21" width="9.140625" style="619" hidden="1" customWidth="1"/>
    <col min="22" max="24" width="9.140625" style="619" customWidth="1"/>
    <col min="25" max="34" width="9.140625" style="619" hidden="1" customWidth="1"/>
    <col min="35" max="37" width="9.140625" style="472" customWidth="1"/>
    <col min="38" max="16384" width="9.140625" style="619" customWidth="1"/>
  </cols>
  <sheetData>
    <row r="1" spans="1:37" s="457" customFormat="1" ht="21.75" customHeight="1">
      <c r="A1" s="450" t="e">
        <f>'[2]Altalanos'!$A$6</f>
        <v>#REF!</v>
      </c>
      <c r="B1" s="450"/>
      <c r="C1" s="451"/>
      <c r="D1" s="451"/>
      <c r="E1" s="451"/>
      <c r="F1" s="451"/>
      <c r="G1" s="451"/>
      <c r="H1" s="450"/>
      <c r="I1" s="452"/>
      <c r="J1" s="453"/>
      <c r="K1" s="454" t="s">
        <v>52</v>
      </c>
      <c r="L1" s="455"/>
      <c r="M1" s="456"/>
      <c r="N1" s="453"/>
      <c r="O1" s="453" t="s">
        <v>210</v>
      </c>
      <c r="P1" s="453"/>
      <c r="Q1" s="451"/>
      <c r="R1" s="453"/>
      <c r="Y1" s="458"/>
      <c r="Z1" s="458"/>
      <c r="AA1" s="458"/>
      <c r="AB1" s="459" t="e">
        <f>IF($Y$5=1,CONCATENATE(VLOOKUP($Y$3,$AA$2:$AH$14,2)),CONCATENATE(VLOOKUP($Y$3,$AA$16:$AH$25,2)))</f>
        <v>#REF!</v>
      </c>
      <c r="AC1" s="459" t="e">
        <f>IF($Y$5=1,CONCATENATE(VLOOKUP($Y$3,$AA$2:$AH$14,3)),CONCATENATE(VLOOKUP($Y$3,$AA$16:$AH$25,3)))</f>
        <v>#REF!</v>
      </c>
      <c r="AD1" s="459" t="e">
        <f>IF($Y$5=1,CONCATENATE(VLOOKUP($Y$3,$AA$2:$AH$14,4)),CONCATENATE(VLOOKUP($Y$3,$AA$16:$AH$25,4)))</f>
        <v>#REF!</v>
      </c>
      <c r="AE1" s="459" t="e">
        <f>IF($Y$5=1,CONCATENATE(VLOOKUP($Y$3,$AA$2:$AH$14,5)),CONCATENATE(VLOOKUP($Y$3,$AA$16:$AH$25,5)))</f>
        <v>#REF!</v>
      </c>
      <c r="AF1" s="459" t="e">
        <f>IF($Y$5=1,CONCATENATE(VLOOKUP($Y$3,$AA$2:$AH$14,6)),CONCATENATE(VLOOKUP($Y$3,$AA$16:$AH$25,6)))</f>
        <v>#REF!</v>
      </c>
      <c r="AG1" s="459" t="e">
        <f>IF($Y$5=1,CONCATENATE(VLOOKUP($Y$3,$AA$2:$AH$14,7)),CONCATENATE(VLOOKUP($Y$3,$AA$16:$AH$25,7)))</f>
        <v>#REF!</v>
      </c>
      <c r="AH1" s="459" t="e">
        <f>IF($Y$5=1,CONCATENATE(VLOOKUP($Y$3,$AA$2:$AH$14,8)),CONCATENATE(VLOOKUP($Y$3,$AA$16:$AH$25,8)))</f>
        <v>#REF!</v>
      </c>
      <c r="AI1" s="460"/>
      <c r="AJ1" s="460"/>
      <c r="AK1" s="460"/>
    </row>
    <row r="2" spans="1:37" s="467" customFormat="1" ht="12.75">
      <c r="A2" s="461" t="s">
        <v>51</v>
      </c>
      <c r="B2" s="462"/>
      <c r="C2" s="462"/>
      <c r="D2" s="462"/>
      <c r="E2" s="463" t="e">
        <f>'[2]Altalanos'!$E$8</f>
        <v>#REF!</v>
      </c>
      <c r="F2" s="462" t="s">
        <v>202</v>
      </c>
      <c r="G2" s="464"/>
      <c r="H2" s="465"/>
      <c r="I2" s="465"/>
      <c r="J2" s="466"/>
      <c r="K2" s="455"/>
      <c r="L2" s="455"/>
      <c r="M2" s="455"/>
      <c r="N2" s="466"/>
      <c r="O2" s="465"/>
      <c r="P2" s="466"/>
      <c r="Q2" s="465"/>
      <c r="R2" s="466"/>
      <c r="Y2" s="468"/>
      <c r="Z2" s="469"/>
      <c r="AA2" s="470" t="s">
        <v>64</v>
      </c>
      <c r="AB2" s="471">
        <v>300</v>
      </c>
      <c r="AC2" s="471">
        <v>250</v>
      </c>
      <c r="AD2" s="471">
        <v>200</v>
      </c>
      <c r="AE2" s="471">
        <v>150</v>
      </c>
      <c r="AF2" s="471">
        <v>120</v>
      </c>
      <c r="AG2" s="471">
        <v>90</v>
      </c>
      <c r="AH2" s="471">
        <v>40</v>
      </c>
      <c r="AI2" s="472"/>
      <c r="AJ2" s="472"/>
      <c r="AK2" s="472"/>
    </row>
    <row r="3" spans="1:37" s="476" customFormat="1" ht="11.25" customHeight="1">
      <c r="A3" s="473" t="s">
        <v>24</v>
      </c>
      <c r="B3" s="473"/>
      <c r="C3" s="473"/>
      <c r="D3" s="473"/>
      <c r="E3" s="473"/>
      <c r="F3" s="473"/>
      <c r="G3" s="473" t="s">
        <v>21</v>
      </c>
      <c r="H3" s="473"/>
      <c r="I3" s="473"/>
      <c r="J3" s="474"/>
      <c r="K3" s="473" t="s">
        <v>29</v>
      </c>
      <c r="L3" s="474"/>
      <c r="M3" s="473"/>
      <c r="N3" s="474"/>
      <c r="O3" s="473"/>
      <c r="P3" s="474"/>
      <c r="Q3" s="473"/>
      <c r="R3" s="475" t="s">
        <v>30</v>
      </c>
      <c r="Y3" s="469">
        <f>IF(K4="OB","A",IF(K4="IX","W",IF(K4="","",K4)))</f>
      </c>
      <c r="Z3" s="469"/>
      <c r="AA3" s="470" t="s">
        <v>65</v>
      </c>
      <c r="AB3" s="471">
        <v>280</v>
      </c>
      <c r="AC3" s="471">
        <v>230</v>
      </c>
      <c r="AD3" s="471">
        <v>180</v>
      </c>
      <c r="AE3" s="471">
        <v>140</v>
      </c>
      <c r="AF3" s="471">
        <v>80</v>
      </c>
      <c r="AG3" s="471">
        <v>0</v>
      </c>
      <c r="AH3" s="471">
        <v>0</v>
      </c>
      <c r="AI3" s="472"/>
      <c r="AJ3" s="472"/>
      <c r="AK3" s="472"/>
    </row>
    <row r="4" spans="1:37" s="484" customFormat="1" ht="11.25" customHeight="1" thickBot="1">
      <c r="A4" s="650" t="e">
        <f>'[2]Altalanos'!$A$10</f>
        <v>#REF!</v>
      </c>
      <c r="B4" s="650"/>
      <c r="C4" s="650"/>
      <c r="D4" s="477"/>
      <c r="E4" s="478"/>
      <c r="F4" s="478"/>
      <c r="G4" s="478" t="e">
        <f>'[2]Altalanos'!$C$10</f>
        <v>#REF!</v>
      </c>
      <c r="H4" s="479"/>
      <c r="I4" s="478"/>
      <c r="J4" s="480"/>
      <c r="K4" s="481"/>
      <c r="L4" s="480"/>
      <c r="M4" s="482"/>
      <c r="N4" s="480"/>
      <c r="O4" s="478"/>
      <c r="P4" s="480"/>
      <c r="Q4" s="478"/>
      <c r="R4" s="483" t="e">
        <f>'[2]Altalanos'!$E$10</f>
        <v>#REF!</v>
      </c>
      <c r="Y4" s="469"/>
      <c r="Z4" s="469"/>
      <c r="AA4" s="470" t="s">
        <v>92</v>
      </c>
      <c r="AB4" s="471">
        <v>250</v>
      </c>
      <c r="AC4" s="471">
        <v>200</v>
      </c>
      <c r="AD4" s="471">
        <v>150</v>
      </c>
      <c r="AE4" s="471">
        <v>120</v>
      </c>
      <c r="AF4" s="471">
        <v>90</v>
      </c>
      <c r="AG4" s="471">
        <v>60</v>
      </c>
      <c r="AH4" s="471">
        <v>25</v>
      </c>
      <c r="AI4" s="472"/>
      <c r="AJ4" s="472"/>
      <c r="AK4" s="472"/>
    </row>
    <row r="5" spans="1:37" s="476" customFormat="1" ht="12.75">
      <c r="A5" s="485"/>
      <c r="B5" s="486" t="s">
        <v>3</v>
      </c>
      <c r="C5" s="487" t="s">
        <v>43</v>
      </c>
      <c r="D5" s="486" t="s">
        <v>42</v>
      </c>
      <c r="E5" s="486" t="s">
        <v>40</v>
      </c>
      <c r="F5" s="488" t="s">
        <v>27</v>
      </c>
      <c r="G5" s="488" t="s">
        <v>28</v>
      </c>
      <c r="H5" s="488"/>
      <c r="I5" s="488" t="s">
        <v>31</v>
      </c>
      <c r="J5" s="488"/>
      <c r="K5" s="486" t="s">
        <v>41</v>
      </c>
      <c r="L5" s="489"/>
      <c r="M5" s="486" t="s">
        <v>211</v>
      </c>
      <c r="N5" s="489"/>
      <c r="O5" s="486" t="s">
        <v>58</v>
      </c>
      <c r="P5" s="489"/>
      <c r="Q5" s="486" t="s">
        <v>57</v>
      </c>
      <c r="R5" s="490"/>
      <c r="Y5" s="469" t="e">
        <f>IF(OR('[2]Altalanos'!$A$8="F1",'[2]Altalanos'!$A$8="F2",'[2]Altalanos'!$A$8="N1",'[2]Altalanos'!$A$8="N2"),1,2)</f>
        <v>#REF!</v>
      </c>
      <c r="Z5" s="469"/>
      <c r="AA5" s="470" t="s">
        <v>93</v>
      </c>
      <c r="AB5" s="471">
        <v>200</v>
      </c>
      <c r="AC5" s="471">
        <v>150</v>
      </c>
      <c r="AD5" s="471">
        <v>120</v>
      </c>
      <c r="AE5" s="471">
        <v>90</v>
      </c>
      <c r="AF5" s="471">
        <v>60</v>
      </c>
      <c r="AG5" s="471">
        <v>40</v>
      </c>
      <c r="AH5" s="471">
        <v>15</v>
      </c>
      <c r="AI5" s="472"/>
      <c r="AJ5" s="472"/>
      <c r="AK5" s="472"/>
    </row>
    <row r="6" spans="1:37" s="498" customFormat="1" ht="10.5" customHeight="1" thickBot="1">
      <c r="A6" s="491"/>
      <c r="B6" s="651" t="s">
        <v>268</v>
      </c>
      <c r="C6" s="492"/>
      <c r="D6" s="492"/>
      <c r="E6" s="492"/>
      <c r="F6" s="493">
        <f>IF(Y3="","",CONCATENATE(AH1," / ",VLOOKUP(Y3,AB1:AH1,5)," pont"))</f>
      </c>
      <c r="G6" s="494"/>
      <c r="H6" s="495"/>
      <c r="I6" s="494"/>
      <c r="J6" s="496"/>
      <c r="K6" s="492">
        <f>IF(Y3="","",CONCATENATE(VLOOKUP(Y3,AB1:AH1,4)," pont"))</f>
      </c>
      <c r="L6" s="496"/>
      <c r="M6" s="492">
        <f>IF(Y3="","",CONCATENATE(VLOOKUP(Y3,AB1:AH1,3)," pont"))</f>
      </c>
      <c r="N6" s="496"/>
      <c r="O6" s="492">
        <f>IF(Y3="","",CONCATENATE(VLOOKUP(Y3,AB1:AH1,2)," pont"))</f>
      </c>
      <c r="P6" s="496"/>
      <c r="Q6" s="492">
        <f>IF(Y3="","",CONCATENATE(VLOOKUP(Y3,AB1:AH1,1)," pont"))</f>
      </c>
      <c r="R6" s="497"/>
      <c r="Y6" s="499"/>
      <c r="Z6" s="499"/>
      <c r="AA6" s="499" t="s">
        <v>94</v>
      </c>
      <c r="AB6" s="500">
        <v>150</v>
      </c>
      <c r="AC6" s="500">
        <v>120</v>
      </c>
      <c r="AD6" s="500">
        <v>90</v>
      </c>
      <c r="AE6" s="500">
        <v>60</v>
      </c>
      <c r="AF6" s="500">
        <v>40</v>
      </c>
      <c r="AG6" s="500">
        <v>25</v>
      </c>
      <c r="AH6" s="500">
        <v>10</v>
      </c>
      <c r="AI6" s="501"/>
      <c r="AJ6" s="501"/>
      <c r="AK6" s="501"/>
    </row>
    <row r="7" spans="1:37" s="513" customFormat="1" ht="12.75" customHeight="1">
      <c r="A7" s="502">
        <v>1</v>
      </c>
      <c r="B7" s="652">
        <v>90</v>
      </c>
      <c r="C7" s="503"/>
      <c r="D7" s="503">
        <v>651003</v>
      </c>
      <c r="E7" s="504">
        <v>1</v>
      </c>
      <c r="F7" s="505" t="s">
        <v>273</v>
      </c>
      <c r="G7" s="505" t="s">
        <v>138</v>
      </c>
      <c r="H7" s="505"/>
      <c r="I7" s="505"/>
      <c r="J7" s="506"/>
      <c r="K7" s="507"/>
      <c r="L7" s="507"/>
      <c r="M7" s="507"/>
      <c r="N7" s="507"/>
      <c r="O7" s="508"/>
      <c r="P7" s="509"/>
      <c r="Q7" s="510"/>
      <c r="R7" s="511"/>
      <c r="S7" s="512"/>
      <c r="U7" s="514" t="e">
        <f>'[2]Birók'!P21</f>
        <v>#REF!</v>
      </c>
      <c r="Y7" s="469"/>
      <c r="Z7" s="469"/>
      <c r="AA7" s="470" t="s">
        <v>95</v>
      </c>
      <c r="AB7" s="471">
        <v>120</v>
      </c>
      <c r="AC7" s="471">
        <v>90</v>
      </c>
      <c r="AD7" s="471">
        <v>60</v>
      </c>
      <c r="AE7" s="471">
        <v>40</v>
      </c>
      <c r="AF7" s="471">
        <v>25</v>
      </c>
      <c r="AG7" s="471">
        <v>10</v>
      </c>
      <c r="AH7" s="471">
        <v>5</v>
      </c>
      <c r="AI7" s="472"/>
      <c r="AJ7" s="472"/>
      <c r="AK7" s="472"/>
    </row>
    <row r="8" spans="1:37" s="513" customFormat="1" ht="12.75" customHeight="1">
      <c r="A8" s="515"/>
      <c r="B8" s="653"/>
      <c r="C8" s="516"/>
      <c r="D8" s="516"/>
      <c r="E8" s="517"/>
      <c r="F8" s="518"/>
      <c r="G8" s="518"/>
      <c r="H8" s="519"/>
      <c r="I8" s="520" t="s">
        <v>0</v>
      </c>
      <c r="J8" s="521" t="s">
        <v>212</v>
      </c>
      <c r="K8" s="522" t="str">
        <f>UPPER(IF(OR(J8="a",J8="as"),F7,IF(OR(J8="b",J8="bs"),F9,)))</f>
        <v>BARTA</v>
      </c>
      <c r="L8" s="522"/>
      <c r="M8" s="507"/>
      <c r="N8" s="507"/>
      <c r="O8" s="508"/>
      <c r="P8" s="509"/>
      <c r="Q8" s="510"/>
      <c r="R8" s="511"/>
      <c r="S8" s="512"/>
      <c r="U8" s="523" t="e">
        <f>'[2]Birók'!P22</f>
        <v>#REF!</v>
      </c>
      <c r="Y8" s="469"/>
      <c r="Z8" s="469"/>
      <c r="AA8" s="470" t="s">
        <v>96</v>
      </c>
      <c r="AB8" s="471">
        <v>90</v>
      </c>
      <c r="AC8" s="471">
        <v>60</v>
      </c>
      <c r="AD8" s="471">
        <v>40</v>
      </c>
      <c r="AE8" s="471">
        <v>25</v>
      </c>
      <c r="AF8" s="471">
        <v>10</v>
      </c>
      <c r="AG8" s="471">
        <v>5</v>
      </c>
      <c r="AH8" s="471">
        <v>2</v>
      </c>
      <c r="AI8" s="472"/>
      <c r="AJ8" s="472"/>
      <c r="AK8" s="472"/>
    </row>
    <row r="9" spans="1:37" s="513" customFormat="1" ht="12.75" customHeight="1">
      <c r="A9" s="515">
        <v>2</v>
      </c>
      <c r="B9" s="652"/>
      <c r="C9" s="503"/>
      <c r="D9" s="503"/>
      <c r="E9" s="504"/>
      <c r="F9" s="524" t="s">
        <v>213</v>
      </c>
      <c r="G9" s="524">
        <f>IF($E9="","",VLOOKUP($E9,'[2]1MD ELO (5)'!$A$7:$O$22,3))</f>
      </c>
      <c r="H9" s="524"/>
      <c r="I9" s="505">
        <f>IF($E9="","",VLOOKUP($E9,'[2]1MD ELO (5)'!$A$7:$O$22,4))</f>
      </c>
      <c r="J9" s="525"/>
      <c r="K9" s="507"/>
      <c r="L9" s="526"/>
      <c r="M9" s="507"/>
      <c r="N9" s="507"/>
      <c r="O9" s="508"/>
      <c r="P9" s="509"/>
      <c r="Q9" s="510"/>
      <c r="R9" s="511"/>
      <c r="S9" s="512"/>
      <c r="U9" s="523" t="e">
        <f>'[2]Birók'!P23</f>
        <v>#REF!</v>
      </c>
      <c r="Y9" s="469"/>
      <c r="Z9" s="469"/>
      <c r="AA9" s="470" t="s">
        <v>97</v>
      </c>
      <c r="AB9" s="471">
        <v>60</v>
      </c>
      <c r="AC9" s="471">
        <v>40</v>
      </c>
      <c r="AD9" s="471">
        <v>25</v>
      </c>
      <c r="AE9" s="471">
        <v>10</v>
      </c>
      <c r="AF9" s="471">
        <v>5</v>
      </c>
      <c r="AG9" s="471">
        <v>2</v>
      </c>
      <c r="AH9" s="471">
        <v>1</v>
      </c>
      <c r="AI9" s="472"/>
      <c r="AJ9" s="472"/>
      <c r="AK9" s="472"/>
    </row>
    <row r="10" spans="1:37" s="513" customFormat="1" ht="12.75" customHeight="1">
      <c r="A10" s="515"/>
      <c r="B10" s="653"/>
      <c r="C10" s="516"/>
      <c r="D10" s="516"/>
      <c r="E10" s="527"/>
      <c r="F10" s="518"/>
      <c r="G10" s="518"/>
      <c r="H10" s="519"/>
      <c r="I10" s="507"/>
      <c r="J10" s="528"/>
      <c r="K10" s="529" t="s">
        <v>0</v>
      </c>
      <c r="L10" s="530" t="s">
        <v>212</v>
      </c>
      <c r="M10" s="522" t="str">
        <f>UPPER(IF(OR(L10="a",L10="as"),K8,IF(OR(L10="b",L10="bs"),K12,)))</f>
        <v>BARTA</v>
      </c>
      <c r="N10" s="531"/>
      <c r="O10" s="532"/>
      <c r="P10" s="532"/>
      <c r="Q10" s="510"/>
      <c r="R10" s="511"/>
      <c r="S10" s="512"/>
      <c r="U10" s="523" t="e">
        <f>'[2]Birók'!P24</f>
        <v>#REF!</v>
      </c>
      <c r="Y10" s="469"/>
      <c r="Z10" s="469"/>
      <c r="AA10" s="470" t="s">
        <v>98</v>
      </c>
      <c r="AB10" s="471">
        <v>40</v>
      </c>
      <c r="AC10" s="471">
        <v>25</v>
      </c>
      <c r="AD10" s="471">
        <v>15</v>
      </c>
      <c r="AE10" s="471">
        <v>7</v>
      </c>
      <c r="AF10" s="471">
        <v>4</v>
      </c>
      <c r="AG10" s="471">
        <v>1</v>
      </c>
      <c r="AH10" s="471">
        <v>0</v>
      </c>
      <c r="AI10" s="472"/>
      <c r="AJ10" s="472"/>
      <c r="AK10" s="472"/>
    </row>
    <row r="11" spans="1:37" s="513" customFormat="1" ht="12.75" customHeight="1">
      <c r="A11" s="515">
        <v>3</v>
      </c>
      <c r="B11" s="652">
        <v>40</v>
      </c>
      <c r="C11" s="503"/>
      <c r="D11" s="503"/>
      <c r="E11" s="504">
        <v>11</v>
      </c>
      <c r="F11" s="524" t="s">
        <v>274</v>
      </c>
      <c r="G11" s="524" t="s">
        <v>217</v>
      </c>
      <c r="H11" s="524"/>
      <c r="I11" s="524"/>
      <c r="J11" s="506"/>
      <c r="K11" s="507"/>
      <c r="L11" s="533"/>
      <c r="M11" s="507" t="s">
        <v>233</v>
      </c>
      <c r="N11" s="534"/>
      <c r="O11" s="532"/>
      <c r="P11" s="532"/>
      <c r="Q11" s="510"/>
      <c r="R11" s="511"/>
      <c r="S11" s="512"/>
      <c r="U11" s="523" t="e">
        <f>'[2]Birók'!P25</f>
        <v>#REF!</v>
      </c>
      <c r="Y11" s="469"/>
      <c r="Z11" s="469"/>
      <c r="AA11" s="470" t="s">
        <v>99</v>
      </c>
      <c r="AB11" s="471">
        <v>25</v>
      </c>
      <c r="AC11" s="471">
        <v>15</v>
      </c>
      <c r="AD11" s="471">
        <v>10</v>
      </c>
      <c r="AE11" s="471">
        <v>6</v>
      </c>
      <c r="AF11" s="471">
        <v>3</v>
      </c>
      <c r="AG11" s="471">
        <v>1</v>
      </c>
      <c r="AH11" s="471">
        <v>0</v>
      </c>
      <c r="AI11" s="472"/>
      <c r="AJ11" s="472"/>
      <c r="AK11" s="472"/>
    </row>
    <row r="12" spans="1:37" s="513" customFormat="1" ht="12.75" customHeight="1">
      <c r="A12" s="515"/>
      <c r="B12" s="653"/>
      <c r="C12" s="516"/>
      <c r="D12" s="516"/>
      <c r="E12" s="527"/>
      <c r="F12" s="518"/>
      <c r="G12" s="518"/>
      <c r="H12" s="519"/>
      <c r="I12" s="520" t="s">
        <v>0</v>
      </c>
      <c r="J12" s="521" t="s">
        <v>214</v>
      </c>
      <c r="K12" s="522" t="str">
        <f>UPPER(IF(OR(J12="a",J12="as"),F11,IF(OR(J12="b",J12="bs"),F13,)))</f>
        <v>MOLNÁR</v>
      </c>
      <c r="L12" s="535"/>
      <c r="M12" s="507"/>
      <c r="N12" s="534"/>
      <c r="O12" s="532"/>
      <c r="P12" s="532"/>
      <c r="Q12" s="510"/>
      <c r="R12" s="511"/>
      <c r="S12" s="512"/>
      <c r="U12" s="523" t="e">
        <f>'[2]Birók'!P26</f>
        <v>#REF!</v>
      </c>
      <c r="Y12" s="469"/>
      <c r="Z12" s="469"/>
      <c r="AA12" s="470" t="s">
        <v>104</v>
      </c>
      <c r="AB12" s="471">
        <v>15</v>
      </c>
      <c r="AC12" s="471">
        <v>10</v>
      </c>
      <c r="AD12" s="471">
        <v>6</v>
      </c>
      <c r="AE12" s="471">
        <v>3</v>
      </c>
      <c r="AF12" s="471">
        <v>1</v>
      </c>
      <c r="AG12" s="471">
        <v>0</v>
      </c>
      <c r="AH12" s="471">
        <v>0</v>
      </c>
      <c r="AI12" s="472"/>
      <c r="AJ12" s="472"/>
      <c r="AK12" s="472"/>
    </row>
    <row r="13" spans="1:37" s="513" customFormat="1" ht="12.75" customHeight="1">
      <c r="A13" s="515">
        <v>4</v>
      </c>
      <c r="B13" s="652">
        <v>60</v>
      </c>
      <c r="C13" s="503"/>
      <c r="D13" s="503">
        <v>640509</v>
      </c>
      <c r="E13" s="504">
        <v>8</v>
      </c>
      <c r="F13" s="524" t="s">
        <v>275</v>
      </c>
      <c r="G13" s="524" t="s">
        <v>130</v>
      </c>
      <c r="H13" s="524"/>
      <c r="I13" s="524"/>
      <c r="J13" s="536"/>
      <c r="K13" s="507" t="s">
        <v>232</v>
      </c>
      <c r="L13" s="507"/>
      <c r="M13" s="507"/>
      <c r="N13" s="534"/>
      <c r="O13" s="532"/>
      <c r="P13" s="532"/>
      <c r="Q13" s="510"/>
      <c r="R13" s="511"/>
      <c r="S13" s="512"/>
      <c r="U13" s="523" t="e">
        <f>'[2]Birók'!P27</f>
        <v>#REF!</v>
      </c>
      <c r="Y13" s="469"/>
      <c r="Z13" s="469"/>
      <c r="AA13" s="470" t="s">
        <v>100</v>
      </c>
      <c r="AB13" s="471">
        <v>10</v>
      </c>
      <c r="AC13" s="471">
        <v>6</v>
      </c>
      <c r="AD13" s="471">
        <v>3</v>
      </c>
      <c r="AE13" s="471">
        <v>1</v>
      </c>
      <c r="AF13" s="471">
        <v>0</v>
      </c>
      <c r="AG13" s="471">
        <v>0</v>
      </c>
      <c r="AH13" s="471">
        <v>0</v>
      </c>
      <c r="AI13" s="472"/>
      <c r="AJ13" s="472"/>
      <c r="AK13" s="472"/>
    </row>
    <row r="14" spans="1:37" s="513" customFormat="1" ht="12.75" customHeight="1">
      <c r="A14" s="515"/>
      <c r="B14" s="653"/>
      <c r="C14" s="516"/>
      <c r="D14" s="516"/>
      <c r="E14" s="527"/>
      <c r="F14" s="507"/>
      <c r="G14" s="507"/>
      <c r="H14" s="537"/>
      <c r="I14" s="538"/>
      <c r="J14" s="528"/>
      <c r="K14" s="507"/>
      <c r="L14" s="507"/>
      <c r="M14" s="529" t="s">
        <v>0</v>
      </c>
      <c r="N14" s="530" t="s">
        <v>214</v>
      </c>
      <c r="O14" s="522" t="str">
        <f>UPPER(IF(OR(N14="a",N14="as"),M10,IF(OR(N14="b",N14="bs"),M18,)))</f>
        <v>OZSVÁTH</v>
      </c>
      <c r="P14" s="531"/>
      <c r="Q14" s="510"/>
      <c r="R14" s="511"/>
      <c r="S14" s="512"/>
      <c r="U14" s="523" t="e">
        <f>'[2]Birók'!P28</f>
        <v>#REF!</v>
      </c>
      <c r="Y14" s="469"/>
      <c r="Z14" s="469"/>
      <c r="AA14" s="470" t="s">
        <v>101</v>
      </c>
      <c r="AB14" s="471">
        <v>3</v>
      </c>
      <c r="AC14" s="471">
        <v>2</v>
      </c>
      <c r="AD14" s="471">
        <v>1</v>
      </c>
      <c r="AE14" s="471">
        <v>0</v>
      </c>
      <c r="AF14" s="471">
        <v>0</v>
      </c>
      <c r="AG14" s="471">
        <v>0</v>
      </c>
      <c r="AH14" s="471">
        <v>0</v>
      </c>
      <c r="AI14" s="472"/>
      <c r="AJ14" s="472"/>
      <c r="AK14" s="472"/>
    </row>
    <row r="15" spans="1:37" s="513" customFormat="1" ht="12.75" customHeight="1">
      <c r="A15" s="502">
        <v>5</v>
      </c>
      <c r="B15" s="652">
        <v>200</v>
      </c>
      <c r="C15" s="503"/>
      <c r="D15" s="503">
        <v>610223</v>
      </c>
      <c r="E15" s="504">
        <v>4</v>
      </c>
      <c r="F15" s="505" t="s">
        <v>276</v>
      </c>
      <c r="G15" s="505" t="s">
        <v>130</v>
      </c>
      <c r="H15" s="505"/>
      <c r="I15" s="505"/>
      <c r="J15" s="539"/>
      <c r="K15" s="507"/>
      <c r="L15" s="507"/>
      <c r="M15" s="507"/>
      <c r="N15" s="534"/>
      <c r="O15" s="507" t="s">
        <v>251</v>
      </c>
      <c r="P15" s="534"/>
      <c r="Q15" s="510"/>
      <c r="R15" s="511"/>
      <c r="S15" s="512"/>
      <c r="U15" s="523" t="e">
        <f>'[2]Birók'!P29</f>
        <v>#REF!</v>
      </c>
      <c r="Y15" s="469"/>
      <c r="Z15" s="469"/>
      <c r="AA15" s="470"/>
      <c r="AB15" s="470"/>
      <c r="AC15" s="470"/>
      <c r="AD15" s="470"/>
      <c r="AE15" s="470"/>
      <c r="AF15" s="470"/>
      <c r="AG15" s="470"/>
      <c r="AH15" s="470"/>
      <c r="AI15" s="472"/>
      <c r="AJ15" s="472"/>
      <c r="AK15" s="472"/>
    </row>
    <row r="16" spans="1:37" s="513" customFormat="1" ht="12.75" customHeight="1" thickBot="1">
      <c r="A16" s="515"/>
      <c r="B16" s="653"/>
      <c r="C16" s="516"/>
      <c r="D16" s="516"/>
      <c r="E16" s="527"/>
      <c r="F16" s="518"/>
      <c r="G16" s="518"/>
      <c r="H16" s="519"/>
      <c r="I16" s="520" t="s">
        <v>0</v>
      </c>
      <c r="J16" s="521" t="s">
        <v>212</v>
      </c>
      <c r="K16" s="522" t="str">
        <f>UPPER(IF(OR(J16="a",J16="as"),F15,IF(OR(J16="b",J16="bs"),F17,)))</f>
        <v>OZSVÁTH</v>
      </c>
      <c r="L16" s="522"/>
      <c r="M16" s="507"/>
      <c r="N16" s="534"/>
      <c r="O16" s="532"/>
      <c r="P16" s="534"/>
      <c r="Q16" s="510"/>
      <c r="R16" s="511"/>
      <c r="S16" s="512"/>
      <c r="U16" s="540" t="e">
        <f>'[2]Birók'!P30</f>
        <v>#REF!</v>
      </c>
      <c r="Y16" s="469"/>
      <c r="Z16" s="469"/>
      <c r="AA16" s="470" t="s">
        <v>64</v>
      </c>
      <c r="AB16" s="471">
        <v>150</v>
      </c>
      <c r="AC16" s="471">
        <v>120</v>
      </c>
      <c r="AD16" s="471">
        <v>90</v>
      </c>
      <c r="AE16" s="471">
        <v>60</v>
      </c>
      <c r="AF16" s="471">
        <v>40</v>
      </c>
      <c r="AG16" s="471">
        <v>25</v>
      </c>
      <c r="AH16" s="471">
        <v>15</v>
      </c>
      <c r="AI16" s="472"/>
      <c r="AJ16" s="472"/>
      <c r="AK16" s="472"/>
    </row>
    <row r="17" spans="1:37" s="513" customFormat="1" ht="12.75" customHeight="1">
      <c r="A17" s="515">
        <v>6</v>
      </c>
      <c r="B17" s="652"/>
      <c r="C17" s="503"/>
      <c r="D17" s="503"/>
      <c r="E17" s="504"/>
      <c r="F17" s="524" t="s">
        <v>213</v>
      </c>
      <c r="G17" s="524">
        <f>IF($E17="","",VLOOKUP($E17,'[2]1MD ELO (5)'!$A$7:$O$22,3))</f>
      </c>
      <c r="H17" s="524"/>
      <c r="I17" s="524">
        <f>IF($E17="","",VLOOKUP($E17,'[2]1MD ELO (5)'!$A$7:$O$22,4))</f>
      </c>
      <c r="J17" s="525"/>
      <c r="K17" s="507"/>
      <c r="L17" s="526"/>
      <c r="M17" s="507"/>
      <c r="N17" s="534"/>
      <c r="O17" s="532"/>
      <c r="P17" s="534"/>
      <c r="Q17" s="510"/>
      <c r="R17" s="511"/>
      <c r="S17" s="512"/>
      <c r="Y17" s="469"/>
      <c r="Z17" s="469"/>
      <c r="AA17" s="470" t="s">
        <v>92</v>
      </c>
      <c r="AB17" s="471">
        <v>120</v>
      </c>
      <c r="AC17" s="471">
        <v>90</v>
      </c>
      <c r="AD17" s="471">
        <v>60</v>
      </c>
      <c r="AE17" s="471">
        <v>40</v>
      </c>
      <c r="AF17" s="471">
        <v>25</v>
      </c>
      <c r="AG17" s="471">
        <v>15</v>
      </c>
      <c r="AH17" s="471">
        <v>8</v>
      </c>
      <c r="AI17" s="472"/>
      <c r="AJ17" s="472"/>
      <c r="AK17" s="472"/>
    </row>
    <row r="18" spans="1:37" s="513" customFormat="1" ht="12.75" customHeight="1">
      <c r="A18" s="515"/>
      <c r="B18" s="653"/>
      <c r="C18" s="516"/>
      <c r="D18" s="516"/>
      <c r="E18" s="527"/>
      <c r="F18" s="518"/>
      <c r="G18" s="518"/>
      <c r="H18" s="519"/>
      <c r="I18" s="507"/>
      <c r="J18" s="528"/>
      <c r="K18" s="529" t="s">
        <v>0</v>
      </c>
      <c r="L18" s="530" t="s">
        <v>212</v>
      </c>
      <c r="M18" s="522" t="str">
        <f>UPPER(IF(OR(L18="a",L18="as"),K16,IF(OR(L18="b",L18="bs"),K20,)))</f>
        <v>OZSVÁTH</v>
      </c>
      <c r="N18" s="541"/>
      <c r="O18" s="532"/>
      <c r="P18" s="534"/>
      <c r="Q18" s="510"/>
      <c r="R18" s="511"/>
      <c r="S18" s="512"/>
      <c r="Y18" s="469"/>
      <c r="Z18" s="469"/>
      <c r="AA18" s="470" t="s">
        <v>93</v>
      </c>
      <c r="AB18" s="471">
        <v>90</v>
      </c>
      <c r="AC18" s="471">
        <v>60</v>
      </c>
      <c r="AD18" s="471">
        <v>40</v>
      </c>
      <c r="AE18" s="471">
        <v>25</v>
      </c>
      <c r="AF18" s="471">
        <v>15</v>
      </c>
      <c r="AG18" s="471">
        <v>8</v>
      </c>
      <c r="AH18" s="471">
        <v>4</v>
      </c>
      <c r="AI18" s="472"/>
      <c r="AJ18" s="472"/>
      <c r="AK18" s="472"/>
    </row>
    <row r="19" spans="1:37" s="513" customFormat="1" ht="12.75" customHeight="1">
      <c r="A19" s="515">
        <v>7</v>
      </c>
      <c r="B19" s="652"/>
      <c r="C19" s="503"/>
      <c r="D19" s="503"/>
      <c r="E19" s="504"/>
      <c r="F19" s="524" t="s">
        <v>213</v>
      </c>
      <c r="G19" s="524">
        <f>IF($E19="","",VLOOKUP($E19,'[2]1MD ELO (5)'!$A$7:$O$22,3))</f>
      </c>
      <c r="H19" s="524"/>
      <c r="I19" s="524">
        <f>IF($E19="","",VLOOKUP($E19,'[2]1MD ELO (5)'!$A$7:$O$22,4))</f>
      </c>
      <c r="J19" s="506"/>
      <c r="K19" s="507"/>
      <c r="L19" s="533"/>
      <c r="M19" s="507" t="s">
        <v>225</v>
      </c>
      <c r="N19" s="532"/>
      <c r="O19" s="532"/>
      <c r="P19" s="534"/>
      <c r="Q19" s="510"/>
      <c r="R19" s="511"/>
      <c r="S19" s="512"/>
      <c r="Y19" s="469"/>
      <c r="Z19" s="469"/>
      <c r="AA19" s="470" t="s">
        <v>94</v>
      </c>
      <c r="AB19" s="471">
        <v>60</v>
      </c>
      <c r="AC19" s="471">
        <v>40</v>
      </c>
      <c r="AD19" s="471">
        <v>25</v>
      </c>
      <c r="AE19" s="471">
        <v>15</v>
      </c>
      <c r="AF19" s="471">
        <v>8</v>
      </c>
      <c r="AG19" s="471">
        <v>4</v>
      </c>
      <c r="AH19" s="471">
        <v>2</v>
      </c>
      <c r="AI19" s="472"/>
      <c r="AJ19" s="472"/>
      <c r="AK19" s="472"/>
    </row>
    <row r="20" spans="1:37" s="513" customFormat="1" ht="12.75" customHeight="1">
      <c r="A20" s="515"/>
      <c r="B20" s="653"/>
      <c r="C20" s="516"/>
      <c r="D20" s="516"/>
      <c r="E20" s="517"/>
      <c r="F20" s="518"/>
      <c r="G20" s="518"/>
      <c r="H20" s="519"/>
      <c r="I20" s="520" t="s">
        <v>0</v>
      </c>
      <c r="J20" s="521" t="s">
        <v>214</v>
      </c>
      <c r="K20" s="522" t="str">
        <f>UPPER(IF(OR(J20="a",J20="as"),F19,IF(OR(J20="b",J20="bs"),F21,)))</f>
        <v>SZIGETI</v>
      </c>
      <c r="L20" s="535"/>
      <c r="M20" s="507"/>
      <c r="N20" s="532"/>
      <c r="O20" s="532"/>
      <c r="P20" s="534"/>
      <c r="Q20" s="510"/>
      <c r="R20" s="511"/>
      <c r="S20" s="512"/>
      <c r="Y20" s="469"/>
      <c r="Z20" s="469"/>
      <c r="AA20" s="470" t="s">
        <v>95</v>
      </c>
      <c r="AB20" s="471">
        <v>40</v>
      </c>
      <c r="AC20" s="471">
        <v>25</v>
      </c>
      <c r="AD20" s="471">
        <v>15</v>
      </c>
      <c r="AE20" s="471">
        <v>8</v>
      </c>
      <c r="AF20" s="471">
        <v>4</v>
      </c>
      <c r="AG20" s="471">
        <v>2</v>
      </c>
      <c r="AH20" s="471">
        <v>1</v>
      </c>
      <c r="AI20" s="472"/>
      <c r="AJ20" s="472"/>
      <c r="AK20" s="472"/>
    </row>
    <row r="21" spans="1:37" s="513" customFormat="1" ht="12.75" customHeight="1">
      <c r="A21" s="515">
        <v>8</v>
      </c>
      <c r="B21" s="652">
        <v>60</v>
      </c>
      <c r="C21" s="503"/>
      <c r="D21" s="503"/>
      <c r="E21" s="504"/>
      <c r="F21" s="524" t="s">
        <v>215</v>
      </c>
      <c r="G21" s="524" t="s">
        <v>121</v>
      </c>
      <c r="H21" s="524"/>
      <c r="I21" s="524">
        <f>IF($E21="","",VLOOKUP($E21,'[2]1MD ELO (5)'!$A$7:$O$22,4))</f>
      </c>
      <c r="J21" s="536"/>
      <c r="K21" s="507"/>
      <c r="L21" s="507"/>
      <c r="M21" s="507"/>
      <c r="N21" s="532"/>
      <c r="O21" s="532"/>
      <c r="P21" s="534"/>
      <c r="Q21" s="510"/>
      <c r="R21" s="511"/>
      <c r="S21" s="512"/>
      <c r="Y21" s="469"/>
      <c r="Z21" s="469"/>
      <c r="AA21" s="470" t="s">
        <v>96</v>
      </c>
      <c r="AB21" s="471">
        <v>25</v>
      </c>
      <c r="AC21" s="471">
        <v>15</v>
      </c>
      <c r="AD21" s="471">
        <v>10</v>
      </c>
      <c r="AE21" s="471">
        <v>6</v>
      </c>
      <c r="AF21" s="471">
        <v>3</v>
      </c>
      <c r="AG21" s="471">
        <v>1</v>
      </c>
      <c r="AH21" s="471">
        <v>0</v>
      </c>
      <c r="AI21" s="472"/>
      <c r="AJ21" s="472"/>
      <c r="AK21" s="472"/>
    </row>
    <row r="22" spans="1:37" s="513" customFormat="1" ht="12.75" customHeight="1">
      <c r="A22" s="515"/>
      <c r="B22" s="653"/>
      <c r="C22" s="516"/>
      <c r="D22" s="516"/>
      <c r="E22" s="517"/>
      <c r="F22" s="538"/>
      <c r="G22" s="538"/>
      <c r="H22" s="542"/>
      <c r="I22" s="538"/>
      <c r="J22" s="528"/>
      <c r="K22" s="507"/>
      <c r="L22" s="507"/>
      <c r="M22" s="507"/>
      <c r="N22" s="532"/>
      <c r="O22" s="529" t="s">
        <v>0</v>
      </c>
      <c r="P22" s="530" t="s">
        <v>212</v>
      </c>
      <c r="Q22" s="522" t="str">
        <f>UPPER(IF(OR(P22="a",P22="as"),O14,IF(OR(P22="b",P22="bs"),O30,)))</f>
        <v>OZSVÁTH</v>
      </c>
      <c r="R22" s="531"/>
      <c r="S22" s="512"/>
      <c r="Y22" s="469"/>
      <c r="Z22" s="469"/>
      <c r="AA22" s="470" t="s">
        <v>97</v>
      </c>
      <c r="AB22" s="471">
        <v>15</v>
      </c>
      <c r="AC22" s="471">
        <v>10</v>
      </c>
      <c r="AD22" s="471">
        <v>6</v>
      </c>
      <c r="AE22" s="471">
        <v>3</v>
      </c>
      <c r="AF22" s="471">
        <v>1</v>
      </c>
      <c r="AG22" s="471">
        <v>0</v>
      </c>
      <c r="AH22" s="471">
        <v>0</v>
      </c>
      <c r="AI22" s="472"/>
      <c r="AJ22" s="472"/>
      <c r="AK22" s="472"/>
    </row>
    <row r="23" spans="1:37" s="513" customFormat="1" ht="12.75" customHeight="1">
      <c r="A23" s="515">
        <v>9</v>
      </c>
      <c r="B23" s="652">
        <v>60</v>
      </c>
      <c r="C23" s="503"/>
      <c r="D23" s="503"/>
      <c r="E23" s="504">
        <v>9</v>
      </c>
      <c r="F23" s="524" t="s">
        <v>277</v>
      </c>
      <c r="G23" s="524" t="e">
        <f>IF($E23="","",VLOOKUP($E23,'[2]1MD ELO (5)'!$A$7:$O$22,3))</f>
        <v>#N/A</v>
      </c>
      <c r="H23" s="524"/>
      <c r="I23" s="524"/>
      <c r="J23" s="506"/>
      <c r="K23" s="507"/>
      <c r="L23" s="507"/>
      <c r="M23" s="507"/>
      <c r="N23" s="532"/>
      <c r="O23" s="507"/>
      <c r="P23" s="534"/>
      <c r="Q23" s="507" t="s">
        <v>255</v>
      </c>
      <c r="R23" s="532"/>
      <c r="S23" s="512"/>
      <c r="Y23" s="469"/>
      <c r="Z23" s="469"/>
      <c r="AA23" s="470" t="s">
        <v>98</v>
      </c>
      <c r="AB23" s="471">
        <v>10</v>
      </c>
      <c r="AC23" s="471">
        <v>6</v>
      </c>
      <c r="AD23" s="471">
        <v>3</v>
      </c>
      <c r="AE23" s="471">
        <v>1</v>
      </c>
      <c r="AF23" s="471">
        <v>0</v>
      </c>
      <c r="AG23" s="471">
        <v>0</v>
      </c>
      <c r="AH23" s="471">
        <v>0</v>
      </c>
      <c r="AI23" s="472"/>
      <c r="AJ23" s="472"/>
      <c r="AK23" s="472"/>
    </row>
    <row r="24" spans="1:37" s="513" customFormat="1" ht="12.75" customHeight="1">
      <c r="A24" s="515"/>
      <c r="B24" s="653"/>
      <c r="C24" s="516"/>
      <c r="D24" s="516"/>
      <c r="E24" s="517"/>
      <c r="F24" s="518"/>
      <c r="G24" s="518"/>
      <c r="H24" s="519"/>
      <c r="I24" s="520" t="s">
        <v>0</v>
      </c>
      <c r="J24" s="521" t="s">
        <v>212</v>
      </c>
      <c r="K24" s="522" t="str">
        <f>UPPER(IF(OR(J24="a",J24="as"),F23,IF(OR(J24="b",J24="bs"),F25,)))</f>
        <v>HUANG CHENSONG</v>
      </c>
      <c r="L24" s="522"/>
      <c r="M24" s="507"/>
      <c r="N24" s="532"/>
      <c r="O24" s="532"/>
      <c r="P24" s="534"/>
      <c r="Q24" s="510"/>
      <c r="R24" s="511"/>
      <c r="S24" s="512"/>
      <c r="Y24" s="469"/>
      <c r="Z24" s="469"/>
      <c r="AA24" s="470" t="s">
        <v>99</v>
      </c>
      <c r="AB24" s="471">
        <v>6</v>
      </c>
      <c r="AC24" s="471">
        <v>3</v>
      </c>
      <c r="AD24" s="471">
        <v>1</v>
      </c>
      <c r="AE24" s="471">
        <v>0</v>
      </c>
      <c r="AF24" s="471">
        <v>0</v>
      </c>
      <c r="AG24" s="471">
        <v>0</v>
      </c>
      <c r="AH24" s="471">
        <v>0</v>
      </c>
      <c r="AI24" s="472"/>
      <c r="AJ24" s="472"/>
      <c r="AK24" s="472"/>
    </row>
    <row r="25" spans="1:37" s="513" customFormat="1" ht="12.75" customHeight="1">
      <c r="A25" s="515">
        <v>10</v>
      </c>
      <c r="B25" s="652">
        <v>40</v>
      </c>
      <c r="C25" s="503"/>
      <c r="D25" s="503"/>
      <c r="E25" s="504">
        <v>6</v>
      </c>
      <c r="F25" s="524" t="s">
        <v>278</v>
      </c>
      <c r="G25" s="524" t="s">
        <v>138</v>
      </c>
      <c r="H25" s="524"/>
      <c r="I25" s="524"/>
      <c r="J25" s="525"/>
      <c r="K25" s="507" t="s">
        <v>234</v>
      </c>
      <c r="L25" s="526"/>
      <c r="M25" s="507"/>
      <c r="N25" s="532"/>
      <c r="O25" s="532"/>
      <c r="P25" s="534"/>
      <c r="Q25" s="510"/>
      <c r="R25" s="511"/>
      <c r="S25" s="512"/>
      <c r="Y25" s="469"/>
      <c r="Z25" s="469"/>
      <c r="AA25" s="470" t="s">
        <v>104</v>
      </c>
      <c r="AB25" s="471">
        <v>3</v>
      </c>
      <c r="AC25" s="471">
        <v>2</v>
      </c>
      <c r="AD25" s="471">
        <v>1</v>
      </c>
      <c r="AE25" s="471">
        <v>0</v>
      </c>
      <c r="AF25" s="471">
        <v>0</v>
      </c>
      <c r="AG25" s="471">
        <v>0</v>
      </c>
      <c r="AH25" s="471">
        <v>0</v>
      </c>
      <c r="AI25" s="472"/>
      <c r="AJ25" s="472"/>
      <c r="AK25" s="472"/>
    </row>
    <row r="26" spans="1:41" s="513" customFormat="1" ht="12.75" customHeight="1">
      <c r="A26" s="515"/>
      <c r="B26" s="653"/>
      <c r="C26" s="516"/>
      <c r="D26" s="516"/>
      <c r="E26" s="527"/>
      <c r="F26" s="518"/>
      <c r="G26" s="518"/>
      <c r="H26" s="519"/>
      <c r="I26" s="507"/>
      <c r="J26" s="528"/>
      <c r="K26" s="529" t="s">
        <v>0</v>
      </c>
      <c r="L26" s="530" t="s">
        <v>214</v>
      </c>
      <c r="M26" s="522" t="str">
        <f>UPPER(IF(OR(L26="a",L26="as"),K24,IF(OR(L26="b",L26="bs"),K28,)))</f>
        <v>VARGA</v>
      </c>
      <c r="N26" s="531"/>
      <c r="O26" s="532"/>
      <c r="P26" s="534"/>
      <c r="Q26" s="510"/>
      <c r="R26" s="511"/>
      <c r="S26" s="51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543"/>
      <c r="AM26" s="543"/>
      <c r="AN26" s="543"/>
      <c r="AO26" s="543"/>
    </row>
    <row r="27" spans="1:41" s="513" customFormat="1" ht="12.75" customHeight="1">
      <c r="A27" s="515">
        <v>11</v>
      </c>
      <c r="B27" s="652"/>
      <c r="C27" s="503"/>
      <c r="D27" s="503"/>
      <c r="E27" s="504"/>
      <c r="F27" s="524" t="s">
        <v>213</v>
      </c>
      <c r="G27" s="524">
        <f>IF($E27="","",VLOOKUP($E27,'[2]1MD ELO (5)'!$A$7:$O$22,3))</f>
      </c>
      <c r="H27" s="524"/>
      <c r="I27" s="524">
        <f>IF($E27="","",VLOOKUP($E27,'[2]1MD ELO (5)'!$A$7:$O$22,4))</f>
      </c>
      <c r="J27" s="506"/>
      <c r="K27" s="507"/>
      <c r="L27" s="533"/>
      <c r="M27" s="507" t="s">
        <v>235</v>
      </c>
      <c r="N27" s="534"/>
      <c r="O27" s="532"/>
      <c r="P27" s="534"/>
      <c r="Q27" s="510"/>
      <c r="R27" s="511"/>
      <c r="S27" s="51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543"/>
      <c r="AM27" s="543"/>
      <c r="AN27" s="543"/>
      <c r="AO27" s="543"/>
    </row>
    <row r="28" spans="1:41" s="513" customFormat="1" ht="12.75" customHeight="1">
      <c r="A28" s="544"/>
      <c r="B28" s="653"/>
      <c r="C28" s="516"/>
      <c r="D28" s="516"/>
      <c r="E28" s="527"/>
      <c r="F28" s="518"/>
      <c r="G28" s="518"/>
      <c r="H28" s="519"/>
      <c r="I28" s="520" t="s">
        <v>0</v>
      </c>
      <c r="J28" s="521" t="s">
        <v>214</v>
      </c>
      <c r="K28" s="522" t="str">
        <f>UPPER(IF(OR(J28="a",J28="as"),F27,IF(OR(J28="b",J28="bs"),F29,)))</f>
        <v>VARGA</v>
      </c>
      <c r="L28" s="535"/>
      <c r="M28" s="507"/>
      <c r="N28" s="534"/>
      <c r="O28" s="532"/>
      <c r="P28" s="534"/>
      <c r="Q28" s="510"/>
      <c r="R28" s="511"/>
      <c r="S28" s="512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</row>
    <row r="29" spans="1:41" s="513" customFormat="1" ht="12.75" customHeight="1">
      <c r="A29" s="502">
        <v>12</v>
      </c>
      <c r="B29" s="652">
        <v>140</v>
      </c>
      <c r="C29" s="503"/>
      <c r="D29" s="503">
        <v>641115</v>
      </c>
      <c r="E29" s="504">
        <v>3</v>
      </c>
      <c r="F29" s="505" t="s">
        <v>279</v>
      </c>
      <c r="G29" s="505" t="s">
        <v>134</v>
      </c>
      <c r="H29" s="505"/>
      <c r="I29" s="505"/>
      <c r="J29" s="536"/>
      <c r="K29" s="507"/>
      <c r="L29" s="507"/>
      <c r="M29" s="507"/>
      <c r="N29" s="534"/>
      <c r="O29" s="532"/>
      <c r="P29" s="534"/>
      <c r="Q29" s="510"/>
      <c r="R29" s="511"/>
      <c r="S29" s="512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</row>
    <row r="30" spans="1:37" s="513" customFormat="1" ht="12.75" customHeight="1">
      <c r="A30" s="515"/>
      <c r="B30" s="653"/>
      <c r="C30" s="516"/>
      <c r="D30" s="516"/>
      <c r="E30" s="527"/>
      <c r="F30" s="507"/>
      <c r="G30" s="507"/>
      <c r="H30" s="537"/>
      <c r="I30" s="538"/>
      <c r="J30" s="528"/>
      <c r="K30" s="507"/>
      <c r="L30" s="507"/>
      <c r="M30" s="529" t="s">
        <v>0</v>
      </c>
      <c r="N30" s="530" t="s">
        <v>212</v>
      </c>
      <c r="O30" s="522" t="str">
        <f>UPPER(IF(OR(N30="a",N30="as"),M26,IF(OR(N30="b",N30="bs"),M34,)))</f>
        <v>VARGA</v>
      </c>
      <c r="P30" s="541"/>
      <c r="Q30" s="510"/>
      <c r="R30" s="511"/>
      <c r="S30" s="512"/>
      <c r="AI30" s="543"/>
      <c r="AJ30" s="543"/>
      <c r="AK30" s="543"/>
    </row>
    <row r="31" spans="1:37" s="513" customFormat="1" ht="12.75" customHeight="1">
      <c r="A31" s="515">
        <v>13</v>
      </c>
      <c r="B31" s="652">
        <v>90</v>
      </c>
      <c r="C31" s="503"/>
      <c r="D31" s="503"/>
      <c r="E31" s="504">
        <v>10</v>
      </c>
      <c r="F31" s="524" t="s">
        <v>280</v>
      </c>
      <c r="G31" s="524" t="s">
        <v>186</v>
      </c>
      <c r="H31" s="524"/>
      <c r="I31" s="524"/>
      <c r="J31" s="539"/>
      <c r="K31" s="507"/>
      <c r="L31" s="507"/>
      <c r="M31" s="507"/>
      <c r="N31" s="534"/>
      <c r="O31" s="507" t="s">
        <v>252</v>
      </c>
      <c r="P31" s="532"/>
      <c r="Q31" s="510"/>
      <c r="R31" s="511"/>
      <c r="S31" s="512"/>
      <c r="AI31" s="543"/>
      <c r="AJ31" s="543"/>
      <c r="AK31" s="543"/>
    </row>
    <row r="32" spans="1:37" s="513" customFormat="1" ht="12.75" customHeight="1">
      <c r="A32" s="515"/>
      <c r="B32" s="653"/>
      <c r="C32" s="516"/>
      <c r="D32" s="516"/>
      <c r="E32" s="527"/>
      <c r="F32" s="518"/>
      <c r="G32" s="518"/>
      <c r="H32" s="519"/>
      <c r="I32" s="529" t="s">
        <v>0</v>
      </c>
      <c r="J32" s="521" t="s">
        <v>212</v>
      </c>
      <c r="K32" s="522" t="str">
        <f>UPPER(IF(OR(J32="a",J32="as"),F31,IF(OR(J32="b",J32="bs"),F33,)))</f>
        <v>REMÉNYI</v>
      </c>
      <c r="L32" s="522"/>
      <c r="M32" s="507"/>
      <c r="N32" s="534"/>
      <c r="O32" s="532"/>
      <c r="P32" s="532"/>
      <c r="Q32" s="510"/>
      <c r="R32" s="511"/>
      <c r="S32" s="512"/>
      <c r="AI32" s="543"/>
      <c r="AJ32" s="543"/>
      <c r="AK32" s="543"/>
    </row>
    <row r="33" spans="1:37" s="513" customFormat="1" ht="12.75" customHeight="1">
      <c r="A33" s="515">
        <v>14</v>
      </c>
      <c r="B33" s="652">
        <v>40</v>
      </c>
      <c r="C33" s="503"/>
      <c r="D33" s="503">
        <v>620814</v>
      </c>
      <c r="E33" s="504">
        <v>5</v>
      </c>
      <c r="F33" s="524" t="s">
        <v>129</v>
      </c>
      <c r="G33" s="524" t="s">
        <v>135</v>
      </c>
      <c r="H33" s="524"/>
      <c r="I33" s="524"/>
      <c r="J33" s="525"/>
      <c r="K33" s="507" t="s">
        <v>236</v>
      </c>
      <c r="L33" s="526"/>
      <c r="M33" s="507"/>
      <c r="N33" s="534"/>
      <c r="O33" s="532"/>
      <c r="P33" s="532"/>
      <c r="Q33" s="510"/>
      <c r="R33" s="511"/>
      <c r="S33" s="512"/>
      <c r="AI33" s="543"/>
      <c r="AJ33" s="543"/>
      <c r="AK33" s="543"/>
    </row>
    <row r="34" spans="1:37" s="513" customFormat="1" ht="12.75" customHeight="1">
      <c r="A34" s="515"/>
      <c r="B34" s="653"/>
      <c r="C34" s="516"/>
      <c r="D34" s="516"/>
      <c r="E34" s="527"/>
      <c r="F34" s="518"/>
      <c r="G34" s="518"/>
      <c r="H34" s="519"/>
      <c r="I34" s="507"/>
      <c r="J34" s="528"/>
      <c r="K34" s="529" t="s">
        <v>0</v>
      </c>
      <c r="L34" s="530" t="s">
        <v>212</v>
      </c>
      <c r="M34" s="522" t="str">
        <f>UPPER(IF(OR(L34="a",L34="as"),K32,IF(OR(L34="b",L34="bs"),K36,)))</f>
        <v>REMÉNYI</v>
      </c>
      <c r="N34" s="541"/>
      <c r="O34" s="532"/>
      <c r="P34" s="532"/>
      <c r="Q34" s="510"/>
      <c r="R34" s="511"/>
      <c r="S34" s="512"/>
      <c r="AI34" s="543"/>
      <c r="AJ34" s="543"/>
      <c r="AK34" s="543"/>
    </row>
    <row r="35" spans="1:37" s="513" customFormat="1" ht="12.75" customHeight="1">
      <c r="A35" s="515">
        <v>15</v>
      </c>
      <c r="B35" s="652"/>
      <c r="C35" s="503"/>
      <c r="D35" s="503"/>
      <c r="E35" s="504"/>
      <c r="F35" s="524" t="s">
        <v>213</v>
      </c>
      <c r="G35" s="524">
        <f>IF($E35="","",VLOOKUP($E35,'[2]1MD ELO (5)'!$A$7:$O$22,3))</f>
      </c>
      <c r="H35" s="524"/>
      <c r="I35" s="524">
        <f>IF($E35="","",VLOOKUP($E35,'[2]1MD ELO (5)'!$A$7:$O$22,4))</f>
      </c>
      <c r="J35" s="506"/>
      <c r="K35" s="507"/>
      <c r="L35" s="533"/>
      <c r="M35" s="507" t="s">
        <v>237</v>
      </c>
      <c r="N35" s="532"/>
      <c r="O35" s="532"/>
      <c r="P35" s="532"/>
      <c r="Q35" s="510"/>
      <c r="R35" s="511"/>
      <c r="S35" s="512"/>
      <c r="AI35" s="543"/>
      <c r="AJ35" s="543"/>
      <c r="AK35" s="543"/>
    </row>
    <row r="36" spans="1:37" s="513" customFormat="1" ht="12.75" customHeight="1">
      <c r="A36" s="515"/>
      <c r="B36" s="653"/>
      <c r="C36" s="516"/>
      <c r="D36" s="516"/>
      <c r="E36" s="517"/>
      <c r="F36" s="518"/>
      <c r="G36" s="518"/>
      <c r="H36" s="519"/>
      <c r="I36" s="529" t="s">
        <v>0</v>
      </c>
      <c r="J36" s="521" t="s">
        <v>214</v>
      </c>
      <c r="K36" s="522" t="str">
        <f>UPPER(IF(OR(J36="a",J36="as"),F35,IF(OR(J36="b",J36="bs"),F37,)))</f>
        <v>DOBOSI</v>
      </c>
      <c r="L36" s="535"/>
      <c r="M36" s="507"/>
      <c r="N36" s="532"/>
      <c r="O36" s="532"/>
      <c r="P36" s="532"/>
      <c r="Q36" s="510"/>
      <c r="R36" s="511"/>
      <c r="S36" s="512"/>
      <c r="AI36" s="543"/>
      <c r="AJ36" s="543"/>
      <c r="AK36" s="543"/>
    </row>
    <row r="37" spans="1:37" s="513" customFormat="1" ht="12.75" customHeight="1">
      <c r="A37" s="502">
        <v>16</v>
      </c>
      <c r="B37" s="652">
        <v>60</v>
      </c>
      <c r="C37" s="503"/>
      <c r="D37" s="503">
        <v>651031</v>
      </c>
      <c r="E37" s="504">
        <v>2</v>
      </c>
      <c r="F37" s="505" t="s">
        <v>281</v>
      </c>
      <c r="G37" s="505" t="s">
        <v>146</v>
      </c>
      <c r="H37" s="524"/>
      <c r="I37" s="505"/>
      <c r="J37" s="536"/>
      <c r="K37" s="507"/>
      <c r="L37" s="507"/>
      <c r="M37" s="507"/>
      <c r="N37" s="532"/>
      <c r="O37" s="532"/>
      <c r="P37" s="532"/>
      <c r="Q37" s="510"/>
      <c r="R37" s="511"/>
      <c r="S37" s="512"/>
      <c r="AI37" s="543"/>
      <c r="AJ37" s="543"/>
      <c r="AK37" s="543"/>
    </row>
    <row r="38" spans="1:37" s="513" customFormat="1" ht="9" customHeight="1">
      <c r="A38" s="545"/>
      <c r="B38" s="517"/>
      <c r="C38" s="517"/>
      <c r="D38" s="517"/>
      <c r="E38" s="517"/>
      <c r="F38" s="538"/>
      <c r="G38" s="538"/>
      <c r="H38" s="542"/>
      <c r="I38" s="507"/>
      <c r="J38" s="528"/>
      <c r="K38" s="507"/>
      <c r="L38" s="507"/>
      <c r="M38" s="507"/>
      <c r="N38" s="532"/>
      <c r="O38" s="532"/>
      <c r="P38" s="532"/>
      <c r="Q38" s="510"/>
      <c r="R38" s="511"/>
      <c r="S38" s="512"/>
      <c r="AI38" s="543"/>
      <c r="AJ38" s="543"/>
      <c r="AK38" s="543"/>
    </row>
    <row r="39" spans="1:37" s="513" customFormat="1" ht="9" customHeight="1">
      <c r="A39" s="546"/>
      <c r="B39" s="547"/>
      <c r="C39" s="547"/>
      <c r="D39" s="547"/>
      <c r="E39" s="517"/>
      <c r="F39" s="547"/>
      <c r="G39" s="547"/>
      <c r="H39" s="547"/>
      <c r="I39" s="547"/>
      <c r="J39" s="517"/>
      <c r="K39" s="547"/>
      <c r="L39" s="547"/>
      <c r="M39" s="547"/>
      <c r="N39" s="548"/>
      <c r="O39" s="548"/>
      <c r="P39" s="548"/>
      <c r="Q39" s="510"/>
      <c r="R39" s="511"/>
      <c r="S39" s="512"/>
      <c r="AI39" s="543"/>
      <c r="AJ39" s="543"/>
      <c r="AK39" s="543"/>
    </row>
    <row r="40" spans="1:37" s="513" customFormat="1" ht="9" customHeight="1">
      <c r="A40" s="545"/>
      <c r="B40" s="517"/>
      <c r="C40" s="517"/>
      <c r="D40" s="517"/>
      <c r="E40" s="517"/>
      <c r="F40" s="547"/>
      <c r="G40" s="547"/>
      <c r="I40" s="547"/>
      <c r="J40" s="517"/>
      <c r="K40" s="547"/>
      <c r="L40" s="547"/>
      <c r="M40" s="549"/>
      <c r="N40" s="517"/>
      <c r="O40" s="547"/>
      <c r="P40" s="548"/>
      <c r="Q40" s="510"/>
      <c r="R40" s="511"/>
      <c r="S40" s="512"/>
      <c r="AI40" s="543"/>
      <c r="AJ40" s="543"/>
      <c r="AK40" s="543"/>
    </row>
    <row r="41" spans="1:37" s="513" customFormat="1" ht="9" customHeight="1">
      <c r="A41" s="545"/>
      <c r="B41" s="547"/>
      <c r="C41" s="547"/>
      <c r="D41" s="547"/>
      <c r="E41" s="517"/>
      <c r="F41" s="547"/>
      <c r="G41" s="547"/>
      <c r="H41" s="547"/>
      <c r="I41" s="547"/>
      <c r="J41" s="517"/>
      <c r="K41" s="547"/>
      <c r="L41" s="547"/>
      <c r="M41" s="547"/>
      <c r="N41" s="548"/>
      <c r="O41" s="547"/>
      <c r="P41" s="548"/>
      <c r="Q41" s="510"/>
      <c r="R41" s="511"/>
      <c r="S41" s="512"/>
      <c r="AI41" s="543"/>
      <c r="AJ41" s="543"/>
      <c r="AK41" s="543"/>
    </row>
    <row r="42" spans="1:37" s="513" customFormat="1" ht="9" customHeight="1">
      <c r="A42" s="545"/>
      <c r="B42" s="517"/>
      <c r="C42" s="517"/>
      <c r="D42" s="517"/>
      <c r="E42" s="517"/>
      <c r="F42" s="547"/>
      <c r="G42" s="547"/>
      <c r="I42" s="549"/>
      <c r="J42" s="517"/>
      <c r="K42" s="547"/>
      <c r="L42" s="547"/>
      <c r="M42" s="547"/>
      <c r="N42" s="548"/>
      <c r="O42" s="548"/>
      <c r="P42" s="548"/>
      <c r="Q42" s="510"/>
      <c r="R42" s="511"/>
      <c r="S42" s="512"/>
      <c r="AI42" s="543"/>
      <c r="AJ42" s="543"/>
      <c r="AK42" s="543"/>
    </row>
    <row r="43" spans="1:37" s="513" customFormat="1" ht="9" customHeight="1">
      <c r="A43" s="545"/>
      <c r="B43" s="547"/>
      <c r="C43" s="547"/>
      <c r="D43" s="547"/>
      <c r="E43" s="517"/>
      <c r="F43" s="547"/>
      <c r="G43" s="547"/>
      <c r="H43" s="547"/>
      <c r="I43" s="547"/>
      <c r="J43" s="517"/>
      <c r="K43" s="547"/>
      <c r="L43" s="550"/>
      <c r="M43" s="547"/>
      <c r="N43" s="548"/>
      <c r="O43" s="548"/>
      <c r="P43" s="548"/>
      <c r="Q43" s="510"/>
      <c r="R43" s="511"/>
      <c r="S43" s="512"/>
      <c r="AI43" s="543"/>
      <c r="AJ43" s="543"/>
      <c r="AK43" s="543"/>
    </row>
    <row r="44" spans="1:37" s="513" customFormat="1" ht="9" customHeight="1">
      <c r="A44" s="545"/>
      <c r="B44" s="517"/>
      <c r="C44" s="517"/>
      <c r="D44" s="517"/>
      <c r="E44" s="517"/>
      <c r="F44" s="547"/>
      <c r="G44" s="547"/>
      <c r="I44" s="547"/>
      <c r="J44" s="517"/>
      <c r="K44" s="549"/>
      <c r="L44" s="517"/>
      <c r="M44" s="547"/>
      <c r="N44" s="548"/>
      <c r="O44" s="548"/>
      <c r="P44" s="548"/>
      <c r="Q44" s="510"/>
      <c r="R44" s="511"/>
      <c r="S44" s="512"/>
      <c r="AI44" s="543"/>
      <c r="AJ44" s="543"/>
      <c r="AK44" s="543"/>
    </row>
    <row r="45" spans="1:37" s="513" customFormat="1" ht="9" customHeight="1">
      <c r="A45" s="545"/>
      <c r="B45" s="547"/>
      <c r="C45" s="547"/>
      <c r="D45" s="547"/>
      <c r="E45" s="517"/>
      <c r="F45" s="547"/>
      <c r="G45" s="547"/>
      <c r="H45" s="547"/>
      <c r="I45" s="547"/>
      <c r="J45" s="517"/>
      <c r="K45" s="547"/>
      <c r="L45" s="547"/>
      <c r="M45" s="547"/>
      <c r="N45" s="548"/>
      <c r="O45" s="548"/>
      <c r="P45" s="548"/>
      <c r="Q45" s="510"/>
      <c r="R45" s="511"/>
      <c r="S45" s="512"/>
      <c r="AI45" s="543"/>
      <c r="AJ45" s="543"/>
      <c r="AK45" s="543"/>
    </row>
    <row r="46" spans="1:37" s="513" customFormat="1" ht="9" customHeight="1">
      <c r="A46" s="545"/>
      <c r="B46" s="517"/>
      <c r="C46" s="517"/>
      <c r="D46" s="517"/>
      <c r="E46" s="517"/>
      <c r="F46" s="547"/>
      <c r="G46" s="547"/>
      <c r="I46" s="549"/>
      <c r="J46" s="517"/>
      <c r="K46" s="547"/>
      <c r="L46" s="547"/>
      <c r="M46" s="547"/>
      <c r="N46" s="548"/>
      <c r="O46" s="548"/>
      <c r="P46" s="548"/>
      <c r="Q46" s="510"/>
      <c r="R46" s="511"/>
      <c r="S46" s="512"/>
      <c r="AI46" s="543"/>
      <c r="AJ46" s="543"/>
      <c r="AK46" s="543"/>
    </row>
    <row r="47" spans="1:37" s="513" customFormat="1" ht="9" customHeight="1">
      <c r="A47" s="546"/>
      <c r="B47" s="547"/>
      <c r="C47" s="547"/>
      <c r="D47" s="547"/>
      <c r="E47" s="517"/>
      <c r="F47" s="547"/>
      <c r="G47" s="547"/>
      <c r="H47" s="547"/>
      <c r="I47" s="547"/>
      <c r="J47" s="517"/>
      <c r="K47" s="547"/>
      <c r="L47" s="547"/>
      <c r="M47" s="547"/>
      <c r="N47" s="547"/>
      <c r="O47" s="508"/>
      <c r="P47" s="508"/>
      <c r="Q47" s="510"/>
      <c r="R47" s="511"/>
      <c r="S47" s="512"/>
      <c r="AI47" s="543"/>
      <c r="AJ47" s="543"/>
      <c r="AK47" s="543"/>
    </row>
    <row r="48" spans="1:37" s="557" customFormat="1" ht="6.75" customHeight="1">
      <c r="A48" s="551"/>
      <c r="B48" s="551"/>
      <c r="C48" s="551"/>
      <c r="D48" s="551"/>
      <c r="E48" s="551"/>
      <c r="F48" s="552"/>
      <c r="G48" s="552"/>
      <c r="H48" s="552"/>
      <c r="I48" s="552"/>
      <c r="J48" s="553"/>
      <c r="K48" s="554"/>
      <c r="L48" s="555"/>
      <c r="M48" s="554"/>
      <c r="N48" s="555"/>
      <c r="O48" s="554"/>
      <c r="P48" s="555"/>
      <c r="Q48" s="554"/>
      <c r="R48" s="555"/>
      <c r="S48" s="556"/>
      <c r="AI48" s="558"/>
      <c r="AJ48" s="558"/>
      <c r="AK48" s="558"/>
    </row>
    <row r="49" spans="1:37" s="571" customFormat="1" ht="10.5" customHeight="1">
      <c r="A49" s="559" t="s">
        <v>43</v>
      </c>
      <c r="B49" s="560"/>
      <c r="C49" s="560"/>
      <c r="D49" s="561"/>
      <c r="E49" s="562" t="s">
        <v>4</v>
      </c>
      <c r="F49" s="563" t="s">
        <v>45</v>
      </c>
      <c r="G49" s="562"/>
      <c r="H49" s="564"/>
      <c r="I49" s="565"/>
      <c r="J49" s="562" t="s">
        <v>4</v>
      </c>
      <c r="K49" s="563" t="s">
        <v>54</v>
      </c>
      <c r="L49" s="566"/>
      <c r="M49" s="563" t="s">
        <v>55</v>
      </c>
      <c r="N49" s="567"/>
      <c r="O49" s="568" t="s">
        <v>56</v>
      </c>
      <c r="P49" s="568"/>
      <c r="Q49" s="569"/>
      <c r="R49" s="570"/>
      <c r="AI49" s="572"/>
      <c r="AJ49" s="572"/>
      <c r="AK49" s="572"/>
    </row>
    <row r="50" spans="1:37" s="571" customFormat="1" ht="9" customHeight="1">
      <c r="A50" s="573" t="s">
        <v>44</v>
      </c>
      <c r="B50" s="574"/>
      <c r="C50" s="575"/>
      <c r="D50" s="576"/>
      <c r="E50" s="577">
        <v>1</v>
      </c>
      <c r="F50" s="578" t="e">
        <f>IF(E50&gt;$R$57,,UPPER(VLOOKUP(E50,'[2]1MD ELO (5)'!$A$7:$Q$134,2)))</f>
        <v>#REF!</v>
      </c>
      <c r="G50" s="579"/>
      <c r="H50" s="578"/>
      <c r="I50" s="580"/>
      <c r="J50" s="581" t="s">
        <v>5</v>
      </c>
      <c r="K50" s="582"/>
      <c r="L50" s="583"/>
      <c r="M50" s="582"/>
      <c r="N50" s="584"/>
      <c r="O50" s="585" t="s">
        <v>46</v>
      </c>
      <c r="P50" s="586"/>
      <c r="Q50" s="586"/>
      <c r="R50" s="587"/>
      <c r="AI50" s="572"/>
      <c r="AJ50" s="572"/>
      <c r="AK50" s="572"/>
    </row>
    <row r="51" spans="1:37" s="571" customFormat="1" ht="9" customHeight="1">
      <c r="A51" s="588" t="s">
        <v>53</v>
      </c>
      <c r="B51" s="589"/>
      <c r="C51" s="590"/>
      <c r="D51" s="591"/>
      <c r="E51" s="577">
        <v>2</v>
      </c>
      <c r="F51" s="578" t="e">
        <f>IF(E51&gt;$R$57,,UPPER(VLOOKUP(E51,'[2]1MD ELO (5)'!$A$7:$Q$134,2)))</f>
        <v>#REF!</v>
      </c>
      <c r="G51" s="579"/>
      <c r="H51" s="578"/>
      <c r="I51" s="580"/>
      <c r="J51" s="581" t="s">
        <v>6</v>
      </c>
      <c r="K51" s="582"/>
      <c r="L51" s="583"/>
      <c r="M51" s="582"/>
      <c r="N51" s="584"/>
      <c r="O51" s="592"/>
      <c r="P51" s="593"/>
      <c r="Q51" s="589"/>
      <c r="R51" s="594"/>
      <c r="AI51" s="572"/>
      <c r="AJ51" s="572"/>
      <c r="AK51" s="572"/>
    </row>
    <row r="52" spans="1:37" s="571" customFormat="1" ht="9" customHeight="1">
      <c r="A52" s="595"/>
      <c r="B52" s="596"/>
      <c r="C52" s="597"/>
      <c r="D52" s="598"/>
      <c r="E52" s="577">
        <v>3</v>
      </c>
      <c r="F52" s="578" t="e">
        <f>IF(E52&gt;$R$57,,UPPER(VLOOKUP(E52,'[2]1MD ELO (5)'!$A$7:$Q$134,2)))</f>
        <v>#REF!</v>
      </c>
      <c r="G52" s="579"/>
      <c r="H52" s="578"/>
      <c r="I52" s="580"/>
      <c r="J52" s="581" t="s">
        <v>7</v>
      </c>
      <c r="K52" s="582"/>
      <c r="L52" s="583"/>
      <c r="M52" s="582"/>
      <c r="N52" s="584"/>
      <c r="O52" s="585" t="s">
        <v>47</v>
      </c>
      <c r="P52" s="586"/>
      <c r="Q52" s="586"/>
      <c r="R52" s="587"/>
      <c r="AI52" s="572"/>
      <c r="AJ52" s="572"/>
      <c r="AK52" s="572"/>
    </row>
    <row r="53" spans="1:37" s="571" customFormat="1" ht="9" customHeight="1">
      <c r="A53" s="599"/>
      <c r="B53" s="600"/>
      <c r="C53" s="600"/>
      <c r="D53" s="601"/>
      <c r="E53" s="577">
        <v>4</v>
      </c>
      <c r="F53" s="578" t="e">
        <f>IF(E53&gt;$R$57,,UPPER(VLOOKUP(E53,'[2]1MD ELO (5)'!$A$7:$Q$134,2)))</f>
        <v>#REF!</v>
      </c>
      <c r="G53" s="579"/>
      <c r="H53" s="578"/>
      <c r="I53" s="580"/>
      <c r="J53" s="581" t="s">
        <v>8</v>
      </c>
      <c r="K53" s="582"/>
      <c r="L53" s="583"/>
      <c r="M53" s="582"/>
      <c r="N53" s="584"/>
      <c r="O53" s="582"/>
      <c r="P53" s="583"/>
      <c r="Q53" s="582"/>
      <c r="R53" s="584"/>
      <c r="AI53" s="572"/>
      <c r="AJ53" s="572"/>
      <c r="AK53" s="572"/>
    </row>
    <row r="54" spans="1:37" s="571" customFormat="1" ht="9" customHeight="1">
      <c r="A54" s="602"/>
      <c r="B54" s="603"/>
      <c r="C54" s="603"/>
      <c r="D54" s="604"/>
      <c r="E54" s="577"/>
      <c r="F54" s="578"/>
      <c r="G54" s="579"/>
      <c r="H54" s="578"/>
      <c r="I54" s="580"/>
      <c r="J54" s="581" t="s">
        <v>9</v>
      </c>
      <c r="K54" s="582"/>
      <c r="L54" s="583"/>
      <c r="M54" s="582"/>
      <c r="N54" s="584"/>
      <c r="O54" s="589"/>
      <c r="P54" s="593"/>
      <c r="Q54" s="589"/>
      <c r="R54" s="594"/>
      <c r="AI54" s="572"/>
      <c r="AJ54" s="572"/>
      <c r="AK54" s="572"/>
    </row>
    <row r="55" spans="1:37" s="571" customFormat="1" ht="9" customHeight="1">
      <c r="A55" s="605"/>
      <c r="B55" s="606"/>
      <c r="C55" s="600"/>
      <c r="D55" s="601"/>
      <c r="E55" s="577"/>
      <c r="F55" s="578"/>
      <c r="G55" s="579"/>
      <c r="H55" s="578"/>
      <c r="I55" s="580"/>
      <c r="J55" s="581" t="s">
        <v>10</v>
      </c>
      <c r="K55" s="582"/>
      <c r="L55" s="583"/>
      <c r="M55" s="582"/>
      <c r="N55" s="584"/>
      <c r="O55" s="585" t="s">
        <v>33</v>
      </c>
      <c r="P55" s="586"/>
      <c r="Q55" s="586"/>
      <c r="R55" s="587"/>
      <c r="AI55" s="572"/>
      <c r="AJ55" s="572"/>
      <c r="AK55" s="572"/>
    </row>
    <row r="56" spans="1:37" s="571" customFormat="1" ht="9" customHeight="1">
      <c r="A56" s="605"/>
      <c r="B56" s="606"/>
      <c r="C56" s="607"/>
      <c r="D56" s="608"/>
      <c r="E56" s="577"/>
      <c r="F56" s="578"/>
      <c r="G56" s="579"/>
      <c r="H56" s="578"/>
      <c r="I56" s="580"/>
      <c r="J56" s="581" t="s">
        <v>11</v>
      </c>
      <c r="K56" s="582"/>
      <c r="L56" s="583"/>
      <c r="M56" s="582"/>
      <c r="N56" s="584"/>
      <c r="O56" s="582"/>
      <c r="P56" s="583"/>
      <c r="Q56" s="582"/>
      <c r="R56" s="584"/>
      <c r="AI56" s="572"/>
      <c r="AJ56" s="572"/>
      <c r="AK56" s="572"/>
    </row>
    <row r="57" spans="1:37" s="571" customFormat="1" ht="9" customHeight="1">
      <c r="A57" s="609"/>
      <c r="B57" s="610"/>
      <c r="C57" s="611"/>
      <c r="D57" s="612"/>
      <c r="E57" s="613"/>
      <c r="F57" s="614"/>
      <c r="G57" s="615"/>
      <c r="H57" s="614"/>
      <c r="I57" s="616"/>
      <c r="J57" s="617" t="s">
        <v>12</v>
      </c>
      <c r="K57" s="589"/>
      <c r="L57" s="593"/>
      <c r="M57" s="589"/>
      <c r="N57" s="594"/>
      <c r="O57" s="589" t="e">
        <f>R4</f>
        <v>#REF!</v>
      </c>
      <c r="P57" s="593"/>
      <c r="Q57" s="589"/>
      <c r="R57" s="618" t="e">
        <f>MIN(4,'[2]1MD ELO (5)'!Q5)</f>
        <v>#REF!</v>
      </c>
      <c r="AI57" s="572"/>
      <c r="AJ57" s="572"/>
      <c r="AK57" s="572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8" stopIfTrue="1">
      <formula>AND($E7&lt;9,$C7&gt;0)</formula>
    </cfRule>
  </conditionalFormatting>
  <conditionalFormatting sqref="I32 I46 I36 K44 I42 K10 M14 K18 K26 K34 M30 M40 O22 I8 I12 I16 I20 I24 I28">
    <cfRule type="expression" priority="11" dxfId="2" stopIfTrue="1">
      <formula>AND($O$1="CU",I8="Umpire")</formula>
    </cfRule>
    <cfRule type="expression" priority="12" dxfId="1" stopIfTrue="1">
      <formula>AND($O$1="CU",I8&lt;&gt;"Umpire",J8&lt;&gt;"")</formula>
    </cfRule>
    <cfRule type="expression" priority="13" dxfId="0" stopIfTrue="1">
      <formula>AND($O$1="CU",I8&lt;&gt;"Umpire")</formula>
    </cfRule>
  </conditionalFormatting>
  <conditionalFormatting sqref="E39 E47 E45 E43 E41">
    <cfRule type="expression" priority="10" dxfId="4" stopIfTrue="1">
      <formula>AND($E39&lt;9,$C39&gt;0)</formula>
    </cfRule>
  </conditionalFormatting>
  <conditionalFormatting sqref="F41 F43 F45 F47 F39">
    <cfRule type="cellIs" priority="8" dxfId="3" operator="equal" stopIfTrue="1">
      <formula>"Bye"</formula>
    </cfRule>
    <cfRule type="expression" priority="9" dxfId="8" stopIfTrue="1">
      <formula>AND($E39&lt;9,$C39&gt;0)</formula>
    </cfRule>
  </conditionalFormatting>
  <conditionalFormatting sqref="M10 M18 M26 M34 O30 O40 M44 O14 Q22 K8 K12 K16 K20 K24 K28 K32 K36 K42 K46">
    <cfRule type="expression" priority="6" dxfId="8" stopIfTrue="1">
      <formula>J8="as"</formula>
    </cfRule>
    <cfRule type="expression" priority="7" dxfId="8" stopIfTrue="1">
      <formula>J8="bs"</formula>
    </cfRule>
  </conditionalFormatting>
  <conditionalFormatting sqref="B41 B43 B45 B47 B39">
    <cfRule type="cellIs" priority="4" dxfId="6" operator="equal" stopIfTrue="1">
      <formula>"QA"</formula>
    </cfRule>
    <cfRule type="cellIs" priority="5" dxfId="6" operator="equal" stopIfTrue="1">
      <formula>"DA"</formula>
    </cfRule>
  </conditionalFormatting>
  <conditionalFormatting sqref="R57 J8 J12 J16 J20 J24 J28 J32 J36 N30 N14 L10 L34 L18 L26 P22">
    <cfRule type="expression" priority="3" dxfId="5" stopIfTrue="1">
      <formula>$O$1="CU"</formula>
    </cfRule>
  </conditionalFormatting>
  <conditionalFormatting sqref="E9 E7 E11 E13 E15 E17 E19 E21 E23 E25 E27 E29 E31 E33 E35 E37">
    <cfRule type="expression" priority="2" dxfId="4" stopIfTrue="1">
      <formula>$E7&lt;5</formula>
    </cfRule>
  </conditionalFormatting>
  <conditionalFormatting sqref="F35 F37 F25 F33 F31 F29 F27 F23 F19 F21 F9 F17 F15 F13 F11 F7">
    <cfRule type="cellIs" priority="1" dxfId="3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18" sqref="E18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403" customWidth="1"/>
    <col min="6" max="6" width="6.140625" style="92" hidden="1" customWidth="1"/>
    <col min="7" max="7" width="33.8515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4" t="str">
        <f>Altalanos!$A$6</f>
        <v>Budapest Város Szenior Bajnokság</v>
      </c>
      <c r="B1" s="87"/>
      <c r="C1" s="87"/>
      <c r="D1" s="179"/>
      <c r="E1" s="203" t="s">
        <v>52</v>
      </c>
      <c r="F1" s="192"/>
      <c r="G1" s="193"/>
      <c r="H1" s="194"/>
      <c r="I1" s="194"/>
      <c r="J1" s="195"/>
      <c r="K1" s="195"/>
      <c r="L1" s="195"/>
      <c r="M1" s="195"/>
      <c r="N1" s="195"/>
      <c r="O1" s="195"/>
      <c r="P1" s="195"/>
      <c r="Q1" s="196"/>
    </row>
    <row r="2" spans="2:17" ht="13.5" thickBot="1">
      <c r="B2" s="89" t="s">
        <v>51</v>
      </c>
      <c r="C2" s="217" t="str">
        <f>Altalanos!$E$8</f>
        <v>Fe60</v>
      </c>
      <c r="D2" s="104"/>
      <c r="E2" s="203" t="s">
        <v>34</v>
      </c>
      <c r="F2" s="93"/>
      <c r="G2" s="93"/>
      <c r="H2" s="391"/>
      <c r="I2" s="391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6" t="s">
        <v>50</v>
      </c>
      <c r="B3" s="389"/>
      <c r="C3" s="389"/>
      <c r="D3" s="389"/>
      <c r="E3" s="389"/>
      <c r="F3" s="389"/>
      <c r="G3" s="389"/>
      <c r="H3" s="389"/>
      <c r="I3" s="390"/>
      <c r="J3" s="99"/>
      <c r="K3" s="105"/>
      <c r="L3" s="105"/>
      <c r="M3" s="105"/>
      <c r="N3" s="225" t="s">
        <v>33</v>
      </c>
      <c r="O3" s="100"/>
      <c r="P3" s="106"/>
      <c r="Q3" s="204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5" t="s">
        <v>30</v>
      </c>
      <c r="I4" s="396"/>
      <c r="J4" s="108"/>
      <c r="K4" s="109"/>
      <c r="L4" s="109"/>
      <c r="M4" s="109"/>
      <c r="N4" s="108"/>
      <c r="O4" s="205"/>
      <c r="P4" s="205"/>
      <c r="Q4" s="110"/>
    </row>
    <row r="5" spans="1:17" s="2" customFormat="1" ht="13.5" thickBot="1">
      <c r="A5" s="197" t="str">
        <f>Altalanos!$A$10</f>
        <v>2020.07.10-12.</v>
      </c>
      <c r="B5" s="197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2" t="str">
        <f>Altalanos!$E$10</f>
        <v>Kádár László</v>
      </c>
      <c r="I5" s="406"/>
      <c r="J5" s="111"/>
      <c r="K5" s="83"/>
      <c r="L5" s="83"/>
      <c r="M5" s="83"/>
      <c r="N5" s="111"/>
      <c r="O5" s="91"/>
      <c r="P5" s="91"/>
      <c r="Q5" s="410"/>
    </row>
    <row r="6" spans="1:17" ht="30" customHeight="1" thickBot="1">
      <c r="A6" s="182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111</v>
      </c>
      <c r="H6" s="392" t="s">
        <v>37</v>
      </c>
      <c r="I6" s="393"/>
      <c r="J6" s="187" t="s">
        <v>16</v>
      </c>
      <c r="K6" s="103" t="s">
        <v>14</v>
      </c>
      <c r="L6" s="189" t="s">
        <v>1</v>
      </c>
      <c r="M6" s="156" t="s">
        <v>15</v>
      </c>
      <c r="N6" s="213" t="s">
        <v>48</v>
      </c>
      <c r="O6" s="201" t="s">
        <v>38</v>
      </c>
      <c r="P6" s="202" t="s">
        <v>2</v>
      </c>
      <c r="Q6" s="102" t="s">
        <v>39</v>
      </c>
    </row>
    <row r="7" spans="1:17" s="11" customFormat="1" ht="18.75" customHeight="1">
      <c r="A7" s="191">
        <v>3</v>
      </c>
      <c r="B7" s="94" t="s">
        <v>140</v>
      </c>
      <c r="C7" s="94" t="s">
        <v>141</v>
      </c>
      <c r="D7" s="95"/>
      <c r="E7" s="206" t="s">
        <v>142</v>
      </c>
      <c r="F7" s="446"/>
      <c r="G7" s="448">
        <v>60</v>
      </c>
      <c r="H7" s="95"/>
      <c r="I7" s="95"/>
      <c r="J7" s="188"/>
      <c r="K7" s="186"/>
      <c r="L7" s="190"/>
      <c r="M7" s="186"/>
      <c r="N7" s="180"/>
      <c r="O7" s="417"/>
      <c r="P7" s="113"/>
      <c r="Q7" s="96"/>
    </row>
    <row r="8" spans="1:17" s="11" customFormat="1" ht="18.75" customHeight="1">
      <c r="A8" s="191">
        <v>1</v>
      </c>
      <c r="B8" s="94" t="s">
        <v>155</v>
      </c>
      <c r="C8" s="94" t="s">
        <v>156</v>
      </c>
      <c r="D8" s="95"/>
      <c r="E8" s="206" t="s">
        <v>157</v>
      </c>
      <c r="F8" s="112"/>
      <c r="G8" s="112">
        <v>60</v>
      </c>
      <c r="H8" s="95"/>
      <c r="I8" s="95"/>
      <c r="J8" s="188"/>
      <c r="K8" s="186"/>
      <c r="L8" s="190"/>
      <c r="M8" s="186"/>
      <c r="N8" s="180"/>
      <c r="O8" s="95">
        <v>1</v>
      </c>
      <c r="P8" s="113"/>
      <c r="Q8" s="96"/>
    </row>
    <row r="9" spans="1:17" s="11" customFormat="1" ht="18.75" customHeight="1">
      <c r="A9" s="191">
        <v>2</v>
      </c>
      <c r="B9" s="94" t="s">
        <v>160</v>
      </c>
      <c r="C9" s="94" t="s">
        <v>127</v>
      </c>
      <c r="D9" s="95"/>
      <c r="E9" s="206" t="s">
        <v>161</v>
      </c>
      <c r="F9" s="112"/>
      <c r="G9" s="112">
        <v>60</v>
      </c>
      <c r="H9" s="95"/>
      <c r="I9" s="95"/>
      <c r="J9" s="188"/>
      <c r="K9" s="186"/>
      <c r="L9" s="190"/>
      <c r="M9" s="186"/>
      <c r="N9" s="180"/>
      <c r="O9" s="95">
        <v>2</v>
      </c>
      <c r="P9" s="398"/>
      <c r="Q9" s="214"/>
    </row>
    <row r="10" spans="1:17" s="11" customFormat="1" ht="18.75" customHeight="1">
      <c r="A10" s="191">
        <v>4</v>
      </c>
      <c r="B10" s="94" t="s">
        <v>143</v>
      </c>
      <c r="C10" s="94" t="s">
        <v>144</v>
      </c>
      <c r="D10" s="95"/>
      <c r="E10" s="442">
        <v>601120</v>
      </c>
      <c r="F10" s="446"/>
      <c r="G10" s="448">
        <v>60</v>
      </c>
      <c r="H10" s="95"/>
      <c r="I10" s="95"/>
      <c r="J10" s="188"/>
      <c r="K10" s="186"/>
      <c r="L10" s="190"/>
      <c r="M10" s="186"/>
      <c r="N10" s="180"/>
      <c r="O10" s="95"/>
      <c r="P10" s="397"/>
      <c r="Q10" s="394"/>
    </row>
    <row r="11" spans="1:17" s="11" customFormat="1" ht="18.75" customHeight="1">
      <c r="A11" s="191">
        <v>5</v>
      </c>
      <c r="B11" s="441" t="s">
        <v>166</v>
      </c>
      <c r="C11" s="94"/>
      <c r="D11" s="95"/>
      <c r="E11" s="444" t="s">
        <v>167</v>
      </c>
      <c r="F11" s="112"/>
      <c r="G11" s="112">
        <v>60</v>
      </c>
      <c r="H11" s="95"/>
      <c r="I11" s="95"/>
      <c r="J11" s="188"/>
      <c r="K11" s="186"/>
      <c r="L11" s="190"/>
      <c r="M11" s="186"/>
      <c r="N11" s="180"/>
      <c r="O11" s="95"/>
      <c r="P11" s="397"/>
      <c r="Q11" s="394"/>
    </row>
    <row r="12" spans="1:17" s="11" customFormat="1" ht="18.75" customHeight="1">
      <c r="A12" s="191">
        <v>6</v>
      </c>
      <c r="B12" s="94" t="s">
        <v>175</v>
      </c>
      <c r="C12" s="94" t="s">
        <v>176</v>
      </c>
      <c r="D12" s="95"/>
      <c r="E12" s="206" t="s">
        <v>260</v>
      </c>
      <c r="F12" s="112"/>
      <c r="G12" s="112">
        <v>60</v>
      </c>
      <c r="H12" s="95"/>
      <c r="I12" s="95"/>
      <c r="J12" s="188"/>
      <c r="K12" s="186"/>
      <c r="L12" s="190"/>
      <c r="M12" s="186"/>
      <c r="N12" s="180"/>
      <c r="O12" s="95"/>
      <c r="P12" s="397"/>
      <c r="Q12" s="394"/>
    </row>
    <row r="13" spans="1:17" s="11" customFormat="1" ht="18.75" customHeight="1">
      <c r="A13" s="191">
        <v>7</v>
      </c>
      <c r="B13" s="439" t="s">
        <v>177</v>
      </c>
      <c r="C13" s="94" t="s">
        <v>178</v>
      </c>
      <c r="D13" s="95"/>
      <c r="E13" s="443" t="s">
        <v>179</v>
      </c>
      <c r="F13" s="112"/>
      <c r="G13" s="112">
        <v>60</v>
      </c>
      <c r="H13" s="95"/>
      <c r="I13" s="95"/>
      <c r="J13" s="188"/>
      <c r="K13" s="186"/>
      <c r="L13" s="190"/>
      <c r="M13" s="186"/>
      <c r="N13" s="180"/>
      <c r="O13" s="95"/>
      <c r="P13" s="397"/>
      <c r="Q13" s="394"/>
    </row>
    <row r="14" spans="1:17" s="11" customFormat="1" ht="18.75" customHeight="1">
      <c r="A14" s="191">
        <v>8</v>
      </c>
      <c r="B14" s="34" t="s">
        <v>182</v>
      </c>
      <c r="C14" s="94" t="s">
        <v>183</v>
      </c>
      <c r="D14" s="95"/>
      <c r="E14" s="443" t="s">
        <v>261</v>
      </c>
      <c r="F14" s="112"/>
      <c r="G14" s="112">
        <v>60</v>
      </c>
      <c r="H14" s="95"/>
      <c r="I14" s="95"/>
      <c r="J14" s="188"/>
      <c r="K14" s="186"/>
      <c r="L14" s="190"/>
      <c r="M14" s="186"/>
      <c r="N14" s="180"/>
      <c r="O14" s="95"/>
      <c r="P14" s="397"/>
      <c r="Q14" s="394"/>
    </row>
    <row r="15" spans="1:17" s="11" customFormat="1" ht="18.75" customHeight="1">
      <c r="A15" s="191">
        <v>9</v>
      </c>
      <c r="B15" s="34" t="s">
        <v>185</v>
      </c>
      <c r="C15" s="94" t="s">
        <v>186</v>
      </c>
      <c r="D15" s="95"/>
      <c r="E15" s="206" t="s">
        <v>262</v>
      </c>
      <c r="F15" s="112"/>
      <c r="G15" s="112">
        <v>60</v>
      </c>
      <c r="H15" s="95"/>
      <c r="I15" s="95"/>
      <c r="J15" s="188"/>
      <c r="K15" s="186"/>
      <c r="L15" s="190"/>
      <c r="M15" s="218"/>
      <c r="N15" s="180"/>
      <c r="O15" s="95"/>
      <c r="P15" s="96"/>
      <c r="Q15" s="96"/>
    </row>
    <row r="16" spans="1:17" s="11" customFormat="1" ht="18.75" customHeight="1">
      <c r="A16" s="191">
        <v>10</v>
      </c>
      <c r="B16" s="34"/>
      <c r="C16" s="94"/>
      <c r="D16" s="95"/>
      <c r="E16" s="206"/>
      <c r="F16" s="112"/>
      <c r="G16" s="112"/>
      <c r="H16" s="95"/>
      <c r="I16" s="95"/>
      <c r="J16" s="188"/>
      <c r="K16" s="186"/>
      <c r="L16" s="190"/>
      <c r="M16" s="218"/>
      <c r="N16" s="180"/>
      <c r="O16" s="95"/>
      <c r="P16" s="113"/>
      <c r="Q16" s="96"/>
    </row>
    <row r="17" spans="1:17" s="11" customFormat="1" ht="18.75" customHeight="1">
      <c r="A17" s="191">
        <v>43</v>
      </c>
      <c r="H17" s="95"/>
      <c r="I17" s="95"/>
      <c r="J17" s="188"/>
      <c r="K17" s="186"/>
      <c r="L17" s="190"/>
      <c r="M17" s="218"/>
      <c r="N17" s="180"/>
      <c r="O17" s="95"/>
      <c r="P17" s="113"/>
      <c r="Q17" s="96"/>
    </row>
    <row r="18" spans="1:17" s="11" customFormat="1" ht="18.75" customHeight="1">
      <c r="A18" s="191">
        <v>50</v>
      </c>
      <c r="H18" s="95"/>
      <c r="I18" s="95"/>
      <c r="J18" s="188"/>
      <c r="K18" s="186"/>
      <c r="L18" s="190"/>
      <c r="M18" s="218"/>
      <c r="N18" s="180"/>
      <c r="O18" s="95"/>
      <c r="P18" s="113"/>
      <c r="Q18" s="96"/>
    </row>
    <row r="19" spans="1:17" s="11" customFormat="1" ht="18.75" customHeight="1">
      <c r="A19" s="191">
        <v>61</v>
      </c>
      <c r="H19" s="95"/>
      <c r="I19" s="95"/>
      <c r="J19" s="188"/>
      <c r="K19" s="186"/>
      <c r="L19" s="190"/>
      <c r="M19" s="218"/>
      <c r="N19" s="180"/>
      <c r="O19" s="95"/>
      <c r="P19" s="113"/>
      <c r="Q19" s="96"/>
    </row>
    <row r="20" spans="1:17" s="11" customFormat="1" ht="18.75" customHeight="1">
      <c r="A20" s="191">
        <v>47</v>
      </c>
      <c r="H20" s="95"/>
      <c r="I20" s="95"/>
      <c r="J20" s="188"/>
      <c r="K20" s="186"/>
      <c r="L20" s="190"/>
      <c r="M20" s="218"/>
      <c r="N20" s="180"/>
      <c r="O20" s="95"/>
      <c r="P20" s="113"/>
      <c r="Q20" s="96"/>
    </row>
    <row r="21" spans="1:17" s="11" customFormat="1" ht="18.75" customHeight="1">
      <c r="A21" s="191">
        <v>55</v>
      </c>
      <c r="H21" s="95"/>
      <c r="I21" s="95"/>
      <c r="J21" s="188"/>
      <c r="K21" s="186"/>
      <c r="L21" s="190"/>
      <c r="M21" s="218"/>
      <c r="N21" s="180"/>
      <c r="O21" s="95"/>
      <c r="P21" s="113"/>
      <c r="Q21" s="96"/>
    </row>
    <row r="22" spans="1:17" s="11" customFormat="1" ht="18.75" customHeight="1">
      <c r="A22" s="191">
        <v>7</v>
      </c>
      <c r="H22" s="95"/>
      <c r="I22" s="95"/>
      <c r="J22" s="188"/>
      <c r="K22" s="186"/>
      <c r="L22" s="190"/>
      <c r="M22" s="218"/>
      <c r="N22" s="180"/>
      <c r="O22" s="95"/>
      <c r="P22" s="113"/>
      <c r="Q22" s="96"/>
    </row>
    <row r="23" spans="1:17" s="11" customFormat="1" ht="18.75" customHeight="1">
      <c r="A23" s="191">
        <v>32</v>
      </c>
      <c r="H23" s="95"/>
      <c r="I23" s="95"/>
      <c r="J23" s="188"/>
      <c r="K23" s="186"/>
      <c r="L23" s="190"/>
      <c r="M23" s="218"/>
      <c r="N23" s="180"/>
      <c r="O23" s="95"/>
      <c r="P23" s="113"/>
      <c r="Q23" s="96"/>
    </row>
    <row r="24" spans="1:17" s="11" customFormat="1" ht="18.75" customHeight="1">
      <c r="A24" s="191">
        <v>37</v>
      </c>
      <c r="H24" s="95"/>
      <c r="I24" s="95"/>
      <c r="J24" s="188"/>
      <c r="K24" s="186"/>
      <c r="L24" s="190"/>
      <c r="M24" s="218"/>
      <c r="N24" s="180"/>
      <c r="O24" s="95"/>
      <c r="P24" s="113"/>
      <c r="Q24" s="96"/>
    </row>
    <row r="25" spans="1:17" s="11" customFormat="1" ht="18.75" customHeight="1">
      <c r="A25" s="191">
        <v>53</v>
      </c>
      <c r="H25" s="95"/>
      <c r="I25" s="95"/>
      <c r="J25" s="188"/>
      <c r="K25" s="186"/>
      <c r="L25" s="190"/>
      <c r="M25" s="218"/>
      <c r="N25" s="180"/>
      <c r="O25" s="95"/>
      <c r="P25" s="113"/>
      <c r="Q25" s="96"/>
    </row>
    <row r="26" spans="1:17" s="11" customFormat="1" ht="18.75" customHeight="1">
      <c r="A26" s="191">
        <v>56</v>
      </c>
      <c r="H26" s="95"/>
      <c r="I26" s="95"/>
      <c r="J26" s="188"/>
      <c r="K26" s="186"/>
      <c r="L26" s="190"/>
      <c r="M26" s="218"/>
      <c r="N26" s="180"/>
      <c r="O26" s="95"/>
      <c r="P26" s="113"/>
      <c r="Q26" s="96"/>
    </row>
    <row r="27" spans="1:17" s="11" customFormat="1" ht="18.75" customHeight="1">
      <c r="A27" s="191">
        <v>8</v>
      </c>
      <c r="H27" s="95"/>
      <c r="I27" s="95"/>
      <c r="J27" s="188"/>
      <c r="K27" s="186"/>
      <c r="L27" s="190"/>
      <c r="M27" s="218"/>
      <c r="N27" s="180"/>
      <c r="O27" s="95"/>
      <c r="P27" s="113"/>
      <c r="Q27" s="96"/>
    </row>
    <row r="28" spans="1:17" s="11" customFormat="1" ht="18.75" customHeight="1">
      <c r="A28" s="191">
        <v>9</v>
      </c>
      <c r="H28" s="95"/>
      <c r="I28" s="95"/>
      <c r="J28" s="188"/>
      <c r="K28" s="186"/>
      <c r="L28" s="190"/>
      <c r="M28" s="218"/>
      <c r="N28" s="180"/>
      <c r="O28" s="95"/>
      <c r="P28" s="113"/>
      <c r="Q28" s="96"/>
    </row>
    <row r="29" spans="1:17" s="11" customFormat="1" ht="18.75" customHeight="1">
      <c r="A29" s="191">
        <v>10</v>
      </c>
      <c r="H29" s="95"/>
      <c r="I29" s="95"/>
      <c r="J29" s="188"/>
      <c r="K29" s="186"/>
      <c r="L29" s="190"/>
      <c r="M29" s="218"/>
      <c r="N29" s="180"/>
      <c r="O29" s="95"/>
      <c r="P29" s="113"/>
      <c r="Q29" s="96"/>
    </row>
    <row r="30" spans="1:17" s="11" customFormat="1" ht="18.75" customHeight="1">
      <c r="A30" s="191">
        <v>11</v>
      </c>
      <c r="H30" s="95"/>
      <c r="I30" s="95"/>
      <c r="J30" s="188"/>
      <c r="K30" s="186"/>
      <c r="L30" s="190"/>
      <c r="M30" s="218"/>
      <c r="N30" s="180"/>
      <c r="O30" s="95"/>
      <c r="P30" s="113"/>
      <c r="Q30" s="96"/>
    </row>
    <row r="31" spans="1:17" s="11" customFormat="1" ht="18.75" customHeight="1">
      <c r="A31" s="191">
        <v>26</v>
      </c>
      <c r="H31" s="95"/>
      <c r="I31" s="95"/>
      <c r="J31" s="188"/>
      <c r="K31" s="186"/>
      <c r="L31" s="190"/>
      <c r="M31" s="218"/>
      <c r="N31" s="180"/>
      <c r="O31" s="95"/>
      <c r="P31" s="113"/>
      <c r="Q31" s="96"/>
    </row>
    <row r="32" spans="1:17" s="11" customFormat="1" ht="18.75" customHeight="1">
      <c r="A32" s="191">
        <v>28</v>
      </c>
      <c r="H32" s="95"/>
      <c r="I32" s="95"/>
      <c r="J32" s="188"/>
      <c r="K32" s="186"/>
      <c r="L32" s="190"/>
      <c r="M32" s="218"/>
      <c r="N32" s="180"/>
      <c r="O32" s="95"/>
      <c r="P32" s="113"/>
      <c r="Q32" s="96"/>
    </row>
    <row r="33" spans="1:17" s="11" customFormat="1" ht="18.75" customHeight="1">
      <c r="A33" s="191">
        <v>30</v>
      </c>
      <c r="H33" s="95"/>
      <c r="I33" s="95"/>
      <c r="J33" s="188"/>
      <c r="K33" s="186"/>
      <c r="L33" s="190"/>
      <c r="M33" s="218"/>
      <c r="N33" s="180"/>
      <c r="O33" s="95"/>
      <c r="P33" s="113"/>
      <c r="Q33" s="96"/>
    </row>
    <row r="34" spans="1:17" s="11" customFormat="1" ht="18.75" customHeight="1">
      <c r="A34" s="191">
        <v>35</v>
      </c>
      <c r="H34" s="95"/>
      <c r="I34" s="95"/>
      <c r="J34" s="188"/>
      <c r="K34" s="186"/>
      <c r="L34" s="190"/>
      <c r="M34" s="218"/>
      <c r="N34" s="180"/>
      <c r="O34" s="95"/>
      <c r="P34" s="113"/>
      <c r="Q34" s="96"/>
    </row>
    <row r="35" spans="1:17" s="11" customFormat="1" ht="18.75" customHeight="1">
      <c r="A35" s="191">
        <v>39</v>
      </c>
      <c r="H35" s="95"/>
      <c r="I35" s="95"/>
      <c r="J35" s="188"/>
      <c r="K35" s="186"/>
      <c r="L35" s="190"/>
      <c r="M35" s="218"/>
      <c r="N35" s="180"/>
      <c r="O35" s="95"/>
      <c r="P35" s="113"/>
      <c r="Q35" s="96"/>
    </row>
    <row r="36" spans="1:17" s="11" customFormat="1" ht="18.75" customHeight="1">
      <c r="A36" s="191">
        <v>59</v>
      </c>
      <c r="H36" s="95"/>
      <c r="I36" s="95"/>
      <c r="J36" s="188"/>
      <c r="K36" s="186"/>
      <c r="L36" s="190"/>
      <c r="M36" s="218"/>
      <c r="N36" s="180"/>
      <c r="O36" s="95"/>
      <c r="P36" s="113"/>
      <c r="Q36" s="96"/>
    </row>
    <row r="37" spans="1:17" s="11" customFormat="1" ht="18.75" customHeight="1">
      <c r="A37" s="191">
        <v>12</v>
      </c>
      <c r="H37" s="95"/>
      <c r="I37" s="95"/>
      <c r="J37" s="188"/>
      <c r="K37" s="186"/>
      <c r="L37" s="190"/>
      <c r="M37" s="218"/>
      <c r="N37" s="180"/>
      <c r="O37" s="95"/>
      <c r="P37" s="113"/>
      <c r="Q37" s="96"/>
    </row>
    <row r="38" spans="1:17" s="11" customFormat="1" ht="18.75" customHeight="1">
      <c r="A38" s="191">
        <v>13</v>
      </c>
      <c r="H38" s="395"/>
      <c r="I38" s="221"/>
      <c r="J38" s="188"/>
      <c r="K38" s="186"/>
      <c r="L38" s="190"/>
      <c r="M38" s="218"/>
      <c r="N38" s="180"/>
      <c r="O38" s="96"/>
      <c r="P38" s="113"/>
      <c r="Q38" s="96"/>
    </row>
    <row r="39" spans="1:17" s="11" customFormat="1" ht="18.75" customHeight="1">
      <c r="A39" s="191">
        <v>31</v>
      </c>
      <c r="H39" s="395"/>
      <c r="I39" s="221"/>
      <c r="J39" s="188"/>
      <c r="K39" s="186"/>
      <c r="L39" s="190"/>
      <c r="M39" s="218"/>
      <c r="N39" s="214"/>
      <c r="O39" s="183"/>
      <c r="P39" s="113"/>
      <c r="Q39" s="96"/>
    </row>
    <row r="40" spans="1:17" s="11" customFormat="1" ht="18.75" customHeight="1">
      <c r="A40" s="191">
        <v>34</v>
      </c>
      <c r="H40" s="395"/>
      <c r="I40" s="221"/>
      <c r="J40" s="188" t="e">
        <f>IF(AND(Q40="",#REF!&gt;0,#REF!&lt;5),K40,)</f>
        <v>#REF!</v>
      </c>
      <c r="K40" s="186" t="str">
        <f>IF('60elő'!D9="","ZZZ9",IF(AND(#REF!&gt;0,#REF!&lt;5),'60elő'!D9&amp;#REF!,'60elő'!D9&amp;"9"))</f>
        <v>ZZZ9</v>
      </c>
      <c r="L40" s="190">
        <f aca="true" t="shared" si="0" ref="L40:L103">IF(Q40="",999,Q40)</f>
        <v>999</v>
      </c>
      <c r="M40" s="218">
        <f aca="true" t="shared" si="1" ref="M40:M103">IF(P40=999,999,1)</f>
        <v>999</v>
      </c>
      <c r="N40" s="214"/>
      <c r="O40" s="183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1">
        <v>38</v>
      </c>
      <c r="H41" s="395"/>
      <c r="I41" s="221"/>
      <c r="J41" s="188" t="e">
        <f>IF(AND(Q41="",#REF!&gt;0,#REF!&lt;5),K41,)</f>
        <v>#REF!</v>
      </c>
      <c r="K41" s="186" t="str">
        <f>IF('60elő'!D10="","ZZZ9",IF(AND(#REF!&gt;0,#REF!&lt;5),'60elő'!D10&amp;#REF!,'60elő'!D10&amp;"9"))</f>
        <v>ZZZ9</v>
      </c>
      <c r="L41" s="190">
        <f t="shared" si="0"/>
        <v>999</v>
      </c>
      <c r="M41" s="218">
        <f t="shared" si="1"/>
        <v>999</v>
      </c>
      <c r="N41" s="214"/>
      <c r="O41" s="183"/>
      <c r="P41" s="113">
        <f t="shared" si="2"/>
        <v>999</v>
      </c>
      <c r="Q41" s="96"/>
    </row>
    <row r="42" spans="1:17" s="11" customFormat="1" ht="18.75" customHeight="1">
      <c r="A42" s="191">
        <v>44</v>
      </c>
      <c r="H42" s="395"/>
      <c r="I42" s="221"/>
      <c r="J42" s="188" t="e">
        <f>IF(AND(Q42="",#REF!&gt;0,#REF!&lt;5),K42,)</f>
        <v>#REF!</v>
      </c>
      <c r="K42" s="186" t="str">
        <f>IF('60elő'!D11="","ZZZ9",IF(AND(#REF!&gt;0,#REF!&lt;5),'60elő'!D11&amp;#REF!,'60elő'!D11&amp;"9"))</f>
        <v>ZZZ9</v>
      </c>
      <c r="L42" s="190">
        <f t="shared" si="0"/>
        <v>999</v>
      </c>
      <c r="M42" s="218">
        <f t="shared" si="1"/>
        <v>999</v>
      </c>
      <c r="N42" s="214"/>
      <c r="O42" s="183"/>
      <c r="P42" s="113">
        <f t="shared" si="2"/>
        <v>999</v>
      </c>
      <c r="Q42" s="96"/>
    </row>
    <row r="43" spans="1:17" s="11" customFormat="1" ht="18.75" customHeight="1">
      <c r="A43" s="191">
        <v>49</v>
      </c>
      <c r="H43" s="395"/>
      <c r="I43" s="221"/>
      <c r="J43" s="188" t="e">
        <f>IF(AND(Q43="",#REF!&gt;0,#REF!&lt;5),K43,)</f>
        <v>#REF!</v>
      </c>
      <c r="K43" s="186" t="str">
        <f>IF('60elő'!D12="","ZZZ9",IF(AND(#REF!&gt;0,#REF!&lt;5),'60elő'!D12&amp;#REF!,'60elő'!D12&amp;"9"))</f>
        <v>ZZZ9</v>
      </c>
      <c r="L43" s="190">
        <f t="shared" si="0"/>
        <v>999</v>
      </c>
      <c r="M43" s="218">
        <f t="shared" si="1"/>
        <v>999</v>
      </c>
      <c r="N43" s="214"/>
      <c r="O43" s="183"/>
      <c r="P43" s="113">
        <f t="shared" si="2"/>
        <v>999</v>
      </c>
      <c r="Q43" s="96"/>
    </row>
    <row r="44" spans="1:17" s="11" customFormat="1" ht="18.75" customHeight="1">
      <c r="A44" s="191">
        <v>52</v>
      </c>
      <c r="H44" s="395"/>
      <c r="I44" s="221"/>
      <c r="J44" s="188" t="e">
        <f>IF(AND(Q44="",#REF!&gt;0,#REF!&lt;5),K44,)</f>
        <v>#REF!</v>
      </c>
      <c r="K44" s="186" t="str">
        <f>IF('60elő'!D13="","ZZZ9",IF(AND(#REF!&gt;0,#REF!&lt;5),'60elő'!D13&amp;#REF!,'60elő'!D13&amp;"9"))</f>
        <v>ZZZ9</v>
      </c>
      <c r="L44" s="190">
        <f t="shared" si="0"/>
        <v>999</v>
      </c>
      <c r="M44" s="218">
        <f t="shared" si="1"/>
        <v>999</v>
      </c>
      <c r="N44" s="214"/>
      <c r="O44" s="183"/>
      <c r="P44" s="113">
        <f t="shared" si="2"/>
        <v>999</v>
      </c>
      <c r="Q44" s="96"/>
    </row>
    <row r="45" spans="1:17" s="11" customFormat="1" ht="18.75" customHeight="1">
      <c r="A45" s="191">
        <v>54</v>
      </c>
      <c r="H45" s="395"/>
      <c r="I45" s="221"/>
      <c r="J45" s="188" t="e">
        <f>IF(AND(Q45="",#REF!&gt;0,#REF!&lt;5),K45,)</f>
        <v>#REF!</v>
      </c>
      <c r="K45" s="186" t="str">
        <f>IF('60elő'!D14="","ZZZ9",IF(AND(#REF!&gt;0,#REF!&lt;5),'60elő'!D14&amp;#REF!,'60elő'!D14&amp;"9"))</f>
        <v>ZZZ9</v>
      </c>
      <c r="L45" s="190">
        <f t="shared" si="0"/>
        <v>999</v>
      </c>
      <c r="M45" s="218">
        <f t="shared" si="1"/>
        <v>999</v>
      </c>
      <c r="N45" s="214"/>
      <c r="O45" s="183"/>
      <c r="P45" s="113">
        <f t="shared" si="2"/>
        <v>999</v>
      </c>
      <c r="Q45" s="96"/>
    </row>
    <row r="46" spans="1:17" s="11" customFormat="1" ht="18.75" customHeight="1">
      <c r="A46" s="191">
        <v>58</v>
      </c>
      <c r="H46" s="395"/>
      <c r="I46" s="221"/>
      <c r="J46" s="188" t="e">
        <f>IF(AND(Q46="",#REF!&gt;0,#REF!&lt;5),K46,)</f>
        <v>#REF!</v>
      </c>
      <c r="K46" s="186" t="str">
        <f>IF('60elő'!D15="","ZZZ9",IF(AND(#REF!&gt;0,#REF!&lt;5),'60elő'!D15&amp;#REF!,'60elő'!D15&amp;"9"))</f>
        <v>ZZZ9</v>
      </c>
      <c r="L46" s="190">
        <f t="shared" si="0"/>
        <v>999</v>
      </c>
      <c r="M46" s="218">
        <f t="shared" si="1"/>
        <v>999</v>
      </c>
      <c r="N46" s="214"/>
      <c r="O46" s="183"/>
      <c r="P46" s="113">
        <f t="shared" si="2"/>
        <v>999</v>
      </c>
      <c r="Q46" s="96"/>
    </row>
    <row r="47" spans="1:17" s="11" customFormat="1" ht="18.75" customHeight="1">
      <c r="A47" s="191">
        <v>14</v>
      </c>
      <c r="H47" s="395"/>
      <c r="I47" s="221"/>
      <c r="J47" s="188" t="e">
        <f>IF(AND(Q47="",#REF!&gt;0,#REF!&lt;5),K47,)</f>
        <v>#REF!</v>
      </c>
      <c r="K47" s="186" t="e">
        <f>IF(#REF!="","ZZZ9",IF(AND(#REF!&gt;0,#REF!&lt;5),#REF!&amp;#REF!,#REF!&amp;"9"))</f>
        <v>#REF!</v>
      </c>
      <c r="L47" s="190">
        <f t="shared" si="0"/>
        <v>999</v>
      </c>
      <c r="M47" s="218">
        <f t="shared" si="1"/>
        <v>999</v>
      </c>
      <c r="N47" s="214"/>
      <c r="O47" s="183"/>
      <c r="P47" s="113">
        <f t="shared" si="2"/>
        <v>999</v>
      </c>
      <c r="Q47" s="96"/>
    </row>
    <row r="48" spans="1:17" s="11" customFormat="1" ht="18.75" customHeight="1">
      <c r="A48" s="191">
        <v>15</v>
      </c>
      <c r="H48" s="395"/>
      <c r="I48" s="221"/>
      <c r="J48" s="188" t="e">
        <f>IF(AND(Q48="",#REF!&gt;0,#REF!&lt;5),K48,)</f>
        <v>#REF!</v>
      </c>
      <c r="K48" s="186" t="str">
        <f>IF('60elő'!D16="","ZZZ9",IF(AND(#REF!&gt;0,#REF!&lt;5),'60elő'!D16&amp;#REF!,'60elő'!D16&amp;"9"))</f>
        <v>ZZZ9</v>
      </c>
      <c r="L48" s="190">
        <f t="shared" si="0"/>
        <v>999</v>
      </c>
      <c r="M48" s="218">
        <f t="shared" si="1"/>
        <v>999</v>
      </c>
      <c r="N48" s="214"/>
      <c r="O48" s="183"/>
      <c r="P48" s="113">
        <f t="shared" si="2"/>
        <v>999</v>
      </c>
      <c r="Q48" s="96"/>
    </row>
    <row r="49" spans="1:17" s="11" customFormat="1" ht="18.75" customHeight="1">
      <c r="A49" s="191">
        <v>16</v>
      </c>
      <c r="H49" s="395"/>
      <c r="I49" s="221"/>
      <c r="J49" s="188" t="e">
        <f>IF(AND(Q49="",#REF!&gt;0,#REF!&lt;5),K49,)</f>
        <v>#REF!</v>
      </c>
      <c r="K49" s="186" t="e">
        <f>IF('[1]65elő'!D7="","ZZZ9",IF(AND(#REF!&gt;0,#REF!&lt;5),'[1]65elő'!D7&amp;#REF!,'[1]65elő'!D7&amp;"9"))</f>
        <v>#REF!</v>
      </c>
      <c r="L49" s="190">
        <f t="shared" si="0"/>
        <v>999</v>
      </c>
      <c r="M49" s="218">
        <f t="shared" si="1"/>
        <v>999</v>
      </c>
      <c r="N49" s="214"/>
      <c r="O49" s="183"/>
      <c r="P49" s="113">
        <f t="shared" si="2"/>
        <v>999</v>
      </c>
      <c r="Q49" s="96"/>
    </row>
    <row r="50" spans="1:17" s="11" customFormat="1" ht="18.75" customHeight="1">
      <c r="A50" s="191">
        <v>27</v>
      </c>
      <c r="H50" s="395"/>
      <c r="I50" s="221"/>
      <c r="J50" s="188" t="e">
        <f>IF(AND(Q50="",#REF!&gt;0,#REF!&lt;5),K50,)</f>
        <v>#REF!</v>
      </c>
      <c r="K50" s="186" t="e">
        <f>IF('[1]65elő'!D8="","ZZZ9",IF(AND(#REF!&gt;0,#REF!&lt;5),'[1]65elő'!D8&amp;#REF!,'[1]65elő'!D8&amp;"9"))</f>
        <v>#REF!</v>
      </c>
      <c r="L50" s="190">
        <f t="shared" si="0"/>
        <v>999</v>
      </c>
      <c r="M50" s="218">
        <f t="shared" si="1"/>
        <v>999</v>
      </c>
      <c r="N50" s="214"/>
      <c r="O50" s="183"/>
      <c r="P50" s="113">
        <f t="shared" si="2"/>
        <v>999</v>
      </c>
      <c r="Q50" s="96"/>
    </row>
    <row r="51" spans="1:17" s="11" customFormat="1" ht="18.75" customHeight="1">
      <c r="A51" s="191">
        <v>29</v>
      </c>
      <c r="H51" s="395"/>
      <c r="I51" s="221"/>
      <c r="J51" s="188" t="e">
        <f>IF(AND(Q51="",#REF!&gt;0,#REF!&lt;5),K51,)</f>
        <v>#REF!</v>
      </c>
      <c r="K51" s="186" t="e">
        <f>IF('[1]65elő'!D9="","ZZZ9",IF(AND(#REF!&gt;0,#REF!&lt;5),'[1]65elő'!D9&amp;#REF!,'[1]65elő'!D9&amp;"9"))</f>
        <v>#REF!</v>
      </c>
      <c r="L51" s="190">
        <f t="shared" si="0"/>
        <v>999</v>
      </c>
      <c r="M51" s="218">
        <f t="shared" si="1"/>
        <v>999</v>
      </c>
      <c r="N51" s="214"/>
      <c r="O51" s="183"/>
      <c r="P51" s="113">
        <f t="shared" si="2"/>
        <v>999</v>
      </c>
      <c r="Q51" s="96"/>
    </row>
    <row r="52" spans="1:17" s="11" customFormat="1" ht="18.75" customHeight="1">
      <c r="A52" s="191">
        <v>33</v>
      </c>
      <c r="H52" s="395"/>
      <c r="I52" s="221"/>
      <c r="J52" s="188" t="e">
        <f>IF(AND(Q52="",#REF!&gt;0,#REF!&lt;5),K52,)</f>
        <v>#REF!</v>
      </c>
      <c r="K52" s="186" t="e">
        <f>IF('[1]65elő'!D10="","ZZZ9",IF(AND(#REF!&gt;0,#REF!&lt;5),'[1]65elő'!D10&amp;#REF!,'[1]65elő'!D10&amp;"9"))</f>
        <v>#REF!</v>
      </c>
      <c r="L52" s="190">
        <f t="shared" si="0"/>
        <v>999</v>
      </c>
      <c r="M52" s="218">
        <f t="shared" si="1"/>
        <v>999</v>
      </c>
      <c r="N52" s="214"/>
      <c r="O52" s="183"/>
      <c r="P52" s="113">
        <f t="shared" si="2"/>
        <v>999</v>
      </c>
      <c r="Q52" s="96"/>
    </row>
    <row r="53" spans="1:17" s="11" customFormat="1" ht="18.75" customHeight="1">
      <c r="A53" s="191">
        <v>48</v>
      </c>
      <c r="H53" s="395"/>
      <c r="I53" s="221"/>
      <c r="J53" s="188" t="e">
        <f>IF(AND(Q53="",#REF!&gt;0,#REF!&lt;5),K53,)</f>
        <v>#REF!</v>
      </c>
      <c r="K53" s="186" t="e">
        <f>IF('[1]65elő'!D11="","ZZZ9",IF(AND(#REF!&gt;0,#REF!&lt;5),'[1]65elő'!D11&amp;#REF!,'[1]65elő'!D11&amp;"9"))</f>
        <v>#REF!</v>
      </c>
      <c r="L53" s="190">
        <f t="shared" si="0"/>
        <v>999</v>
      </c>
      <c r="M53" s="218">
        <f t="shared" si="1"/>
        <v>999</v>
      </c>
      <c r="N53" s="214"/>
      <c r="O53" s="183"/>
      <c r="P53" s="113">
        <f t="shared" si="2"/>
        <v>999</v>
      </c>
      <c r="Q53" s="96"/>
    </row>
    <row r="54" spans="1:17" s="11" customFormat="1" ht="18.75" customHeight="1">
      <c r="A54" s="191">
        <v>51</v>
      </c>
      <c r="H54" s="395"/>
      <c r="I54" s="221"/>
      <c r="J54" s="188" t="e">
        <f>IF(AND(Q54="",#REF!&gt;0,#REF!&lt;5),K54,)</f>
        <v>#REF!</v>
      </c>
      <c r="K54" s="186" t="e">
        <f>IF('[1]65elő'!D12="","ZZZ9",IF(AND(#REF!&gt;0,#REF!&lt;5),'[1]65elő'!D12&amp;#REF!,'[1]65elő'!D12&amp;"9"))</f>
        <v>#REF!</v>
      </c>
      <c r="L54" s="190">
        <f t="shared" si="0"/>
        <v>999</v>
      </c>
      <c r="M54" s="218">
        <f t="shared" si="1"/>
        <v>999</v>
      </c>
      <c r="N54" s="214"/>
      <c r="O54" s="183"/>
      <c r="P54" s="113">
        <f t="shared" si="2"/>
        <v>999</v>
      </c>
      <c r="Q54" s="96"/>
    </row>
    <row r="55" spans="1:17" s="11" customFormat="1" ht="18.75" customHeight="1">
      <c r="A55" s="191">
        <v>57</v>
      </c>
      <c r="H55" s="395"/>
      <c r="I55" s="221"/>
      <c r="J55" s="188" t="e">
        <f>IF(AND(Q55="",#REF!&gt;0,#REF!&lt;5),K55,)</f>
        <v>#REF!</v>
      </c>
      <c r="K55" s="186" t="e">
        <f>IF('[1]65elő'!D13="","ZZZ9",IF(AND(#REF!&gt;0,#REF!&lt;5),'[1]65elő'!D13&amp;#REF!,'[1]65elő'!D13&amp;"9"))</f>
        <v>#REF!</v>
      </c>
      <c r="L55" s="190">
        <f t="shared" si="0"/>
        <v>999</v>
      </c>
      <c r="M55" s="218">
        <f t="shared" si="1"/>
        <v>999</v>
      </c>
      <c r="N55" s="214"/>
      <c r="O55" s="183"/>
      <c r="P55" s="113">
        <f t="shared" si="2"/>
        <v>999</v>
      </c>
      <c r="Q55" s="96"/>
    </row>
    <row r="56" spans="1:17" s="11" customFormat="1" ht="18.75" customHeight="1">
      <c r="A56" s="191">
        <v>60</v>
      </c>
      <c r="H56" s="395"/>
      <c r="I56" s="221"/>
      <c r="J56" s="188" t="e">
        <f>IF(AND(Q56="",#REF!&gt;0,#REF!&lt;5),K56,)</f>
        <v>#REF!</v>
      </c>
      <c r="K56" s="186" t="e">
        <f>IF('[1]65elő'!D14="","ZZZ9",IF(AND(#REF!&gt;0,#REF!&lt;5),'[1]65elő'!D14&amp;#REF!,'[1]65elő'!D14&amp;"9"))</f>
        <v>#REF!</v>
      </c>
      <c r="L56" s="190">
        <f t="shared" si="0"/>
        <v>999</v>
      </c>
      <c r="M56" s="218">
        <f t="shared" si="1"/>
        <v>999</v>
      </c>
      <c r="N56" s="214"/>
      <c r="O56" s="183"/>
      <c r="P56" s="113">
        <f t="shared" si="2"/>
        <v>999</v>
      </c>
      <c r="Q56" s="96"/>
    </row>
    <row r="57" spans="1:17" s="11" customFormat="1" ht="18.75" customHeight="1">
      <c r="A57" s="191">
        <v>17</v>
      </c>
      <c r="H57" s="395"/>
      <c r="I57" s="221"/>
      <c r="J57" s="188" t="e">
        <f>IF(AND(Q57="",#REF!&gt;0,#REF!&lt;5),K57,)</f>
        <v>#REF!</v>
      </c>
      <c r="K57" s="186" t="e">
        <f>IF('[1]65elő'!D15="","ZZZ9",IF(AND(#REF!&gt;0,#REF!&lt;5),'[1]65elő'!D15&amp;#REF!,'[1]65elő'!D15&amp;"9"))</f>
        <v>#REF!</v>
      </c>
      <c r="L57" s="190">
        <f t="shared" si="0"/>
        <v>999</v>
      </c>
      <c r="M57" s="218">
        <f t="shared" si="1"/>
        <v>999</v>
      </c>
      <c r="N57" s="214"/>
      <c r="O57" s="183"/>
      <c r="P57" s="113">
        <f t="shared" si="2"/>
        <v>999</v>
      </c>
      <c r="Q57" s="96"/>
    </row>
    <row r="58" spans="1:17" s="11" customFormat="1" ht="18.75" customHeight="1">
      <c r="A58" s="191">
        <v>36</v>
      </c>
      <c r="H58" s="395"/>
      <c r="I58" s="221"/>
      <c r="J58" s="188" t="e">
        <f>IF(AND(Q58="",#REF!&gt;0,#REF!&lt;5),K58,)</f>
        <v>#REF!</v>
      </c>
      <c r="K58" s="186" t="e">
        <f>IF('[1]65elő'!D16="","ZZZ9",IF(AND(#REF!&gt;0,#REF!&lt;5),'[1]65elő'!D16&amp;#REF!,'[1]65elő'!D16&amp;"9"))</f>
        <v>#REF!</v>
      </c>
      <c r="L58" s="190">
        <f t="shared" si="0"/>
        <v>999</v>
      </c>
      <c r="M58" s="218">
        <f t="shared" si="1"/>
        <v>999</v>
      </c>
      <c r="N58" s="214"/>
      <c r="O58" s="183"/>
      <c r="P58" s="113">
        <f t="shared" si="2"/>
        <v>999</v>
      </c>
      <c r="Q58" s="96"/>
    </row>
    <row r="59" spans="1:17" s="11" customFormat="1" ht="18.75" customHeight="1">
      <c r="A59" s="191">
        <v>46</v>
      </c>
      <c r="H59" s="395"/>
      <c r="I59" s="221"/>
      <c r="J59" s="188" t="e">
        <f>IF(AND(Q59="",#REF!&gt;0,#REF!&lt;5),K59,)</f>
        <v>#REF!</v>
      </c>
      <c r="K59" s="186" t="e">
        <f>IF('[1]70elő'!D7="","ZZZ9",IF(AND(#REF!&gt;0,#REF!&lt;5),'[1]70elő'!D7&amp;#REF!,'[1]70elő'!D7&amp;"9"))</f>
        <v>#REF!</v>
      </c>
      <c r="L59" s="190">
        <f t="shared" si="0"/>
        <v>999</v>
      </c>
      <c r="M59" s="218">
        <f t="shared" si="1"/>
        <v>999</v>
      </c>
      <c r="N59" s="214"/>
      <c r="O59" s="183"/>
      <c r="P59" s="113">
        <f t="shared" si="2"/>
        <v>999</v>
      </c>
      <c r="Q59" s="96"/>
    </row>
    <row r="60" spans="1:17" s="11" customFormat="1" ht="18.75" customHeight="1">
      <c r="A60" s="191">
        <v>18</v>
      </c>
      <c r="H60" s="395"/>
      <c r="I60" s="221"/>
      <c r="J60" s="188" t="e">
        <f>IF(AND(Q60="",#REF!&gt;0,#REF!&lt;5),K60,)</f>
        <v>#REF!</v>
      </c>
      <c r="K60" s="186" t="e">
        <f>IF('[1]70elő'!D8="","ZZZ9",IF(AND(#REF!&gt;0,#REF!&lt;5),'[1]70elő'!D8&amp;#REF!,'[1]70elő'!D8&amp;"9"))</f>
        <v>#REF!</v>
      </c>
      <c r="L60" s="190">
        <f t="shared" si="0"/>
        <v>999</v>
      </c>
      <c r="M60" s="218">
        <f t="shared" si="1"/>
        <v>999</v>
      </c>
      <c r="N60" s="214"/>
      <c r="O60" s="183"/>
      <c r="P60" s="113">
        <f t="shared" si="2"/>
        <v>999</v>
      </c>
      <c r="Q60" s="96"/>
    </row>
    <row r="61" spans="1:17" s="11" customFormat="1" ht="18.75" customHeight="1">
      <c r="A61" s="191">
        <v>19</v>
      </c>
      <c r="H61" s="395"/>
      <c r="I61" s="221"/>
      <c r="J61" s="188" t="e">
        <f>IF(AND(Q61="",#REF!&gt;0,#REF!&lt;5),K61,)</f>
        <v>#REF!</v>
      </c>
      <c r="K61" s="186" t="e">
        <f>IF('[1]70elő'!D9="","ZZZ9",IF(AND(#REF!&gt;0,#REF!&lt;5),'[1]70elő'!D9&amp;#REF!,'[1]70elő'!D9&amp;"9"))</f>
        <v>#REF!</v>
      </c>
      <c r="L61" s="190">
        <f t="shared" si="0"/>
        <v>999</v>
      </c>
      <c r="M61" s="218">
        <f t="shared" si="1"/>
        <v>999</v>
      </c>
      <c r="N61" s="214"/>
      <c r="O61" s="183"/>
      <c r="P61" s="113">
        <f t="shared" si="2"/>
        <v>999</v>
      </c>
      <c r="Q61" s="96"/>
    </row>
    <row r="62" spans="1:17" s="11" customFormat="1" ht="18.75" customHeight="1">
      <c r="A62" s="191">
        <v>20</v>
      </c>
      <c r="H62" s="395"/>
      <c r="I62" s="221"/>
      <c r="J62" s="188" t="e">
        <f>IF(AND(Q62="",#REF!&gt;0,#REF!&lt;5),K62,)</f>
        <v>#REF!</v>
      </c>
      <c r="K62" s="186" t="e">
        <f>IF('[1]70elő'!D10="","ZZZ9",IF(AND(#REF!&gt;0,#REF!&lt;5),'[1]70elő'!D10&amp;#REF!,'[1]70elő'!D10&amp;"9"))</f>
        <v>#REF!</v>
      </c>
      <c r="L62" s="190">
        <f t="shared" si="0"/>
        <v>999</v>
      </c>
      <c r="M62" s="218">
        <f t="shared" si="1"/>
        <v>999</v>
      </c>
      <c r="N62" s="214"/>
      <c r="O62" s="183"/>
      <c r="P62" s="113">
        <f t="shared" si="2"/>
        <v>999</v>
      </c>
      <c r="Q62" s="96"/>
    </row>
    <row r="63" spans="1:17" s="11" customFormat="1" ht="18.75" customHeight="1">
      <c r="A63" s="191">
        <v>21</v>
      </c>
      <c r="H63" s="395"/>
      <c r="I63" s="221"/>
      <c r="J63" s="188" t="e">
        <f>IF(AND(Q63="",#REF!&gt;0,#REF!&lt;5),K63,)</f>
        <v>#REF!</v>
      </c>
      <c r="K63" s="186" t="e">
        <f>IF('[1]70elő'!D11="","ZZZ9",IF(AND(#REF!&gt;0,#REF!&lt;5),'[1]70elő'!D11&amp;#REF!,'[1]70elő'!D11&amp;"9"))</f>
        <v>#REF!</v>
      </c>
      <c r="L63" s="190">
        <f t="shared" si="0"/>
        <v>999</v>
      </c>
      <c r="M63" s="218">
        <f t="shared" si="1"/>
        <v>999</v>
      </c>
      <c r="N63" s="214"/>
      <c r="O63" s="183"/>
      <c r="P63" s="113">
        <f t="shared" si="2"/>
        <v>999</v>
      </c>
      <c r="Q63" s="96"/>
    </row>
    <row r="64" spans="1:17" s="11" customFormat="1" ht="18.75" customHeight="1">
      <c r="A64" s="191">
        <v>22</v>
      </c>
      <c r="H64" s="395"/>
      <c r="I64" s="221"/>
      <c r="J64" s="188" t="e">
        <f>IF(AND(Q64="",#REF!&gt;0,#REF!&lt;5),K64,)</f>
        <v>#REF!</v>
      </c>
      <c r="K64" s="186" t="e">
        <f>IF('[1]75elő'!D7="","ZZZ9",IF(AND(#REF!&gt;0,#REF!&lt;5),'[1]75elő'!D7&amp;#REF!,'[1]75elő'!D7&amp;"9"))</f>
        <v>#REF!</v>
      </c>
      <c r="L64" s="190">
        <f t="shared" si="0"/>
        <v>999</v>
      </c>
      <c r="M64" s="218">
        <f t="shared" si="1"/>
        <v>999</v>
      </c>
      <c r="N64" s="214"/>
      <c r="O64" s="183"/>
      <c r="P64" s="113">
        <f t="shared" si="2"/>
        <v>999</v>
      </c>
      <c r="Q64" s="96"/>
    </row>
    <row r="65" spans="1:17" s="11" customFormat="1" ht="18.75" customHeight="1">
      <c r="A65" s="191">
        <v>23</v>
      </c>
      <c r="H65" s="395"/>
      <c r="I65" s="221"/>
      <c r="J65" s="188" t="e">
        <f>IF(AND(Q65="",#REF!&gt;0,#REF!&lt;5),K65,)</f>
        <v>#REF!</v>
      </c>
      <c r="K65" s="186" t="e">
        <f>IF('[1]75elő'!D8="","ZZZ9",IF(AND(#REF!&gt;0,#REF!&lt;5),'[1]75elő'!D8&amp;#REF!,'[1]75elő'!D8&amp;"9"))</f>
        <v>#REF!</v>
      </c>
      <c r="L65" s="190">
        <f t="shared" si="0"/>
        <v>999</v>
      </c>
      <c r="M65" s="218">
        <f t="shared" si="1"/>
        <v>999</v>
      </c>
      <c r="N65" s="214"/>
      <c r="O65" s="183"/>
      <c r="P65" s="113">
        <f t="shared" si="2"/>
        <v>999</v>
      </c>
      <c r="Q65" s="96"/>
    </row>
    <row r="66" spans="1:17" s="11" customFormat="1" ht="18.75" customHeight="1">
      <c r="A66" s="191">
        <v>24</v>
      </c>
      <c r="H66" s="395"/>
      <c r="I66" s="221"/>
      <c r="J66" s="188" t="e">
        <f>IF(AND(Q66="",#REF!&gt;0,#REF!&lt;5),K66,)</f>
        <v>#REF!</v>
      </c>
      <c r="K66" s="186" t="e">
        <f>IF('[1]75elő'!D9="","ZZZ9",IF(AND(#REF!&gt;0,#REF!&lt;5),'[1]75elő'!D9&amp;#REF!,'[1]75elő'!D9&amp;"9"))</f>
        <v>#REF!</v>
      </c>
      <c r="L66" s="190">
        <f t="shared" si="0"/>
        <v>999</v>
      </c>
      <c r="M66" s="218">
        <f t="shared" si="1"/>
        <v>999</v>
      </c>
      <c r="N66" s="214"/>
      <c r="O66" s="183"/>
      <c r="P66" s="113">
        <f t="shared" si="2"/>
        <v>999</v>
      </c>
      <c r="Q66" s="96"/>
    </row>
    <row r="67" spans="1:17" s="11" customFormat="1" ht="18.75" customHeight="1">
      <c r="A67" s="191">
        <v>45</v>
      </c>
      <c r="H67" s="395"/>
      <c r="I67" s="221"/>
      <c r="J67" s="188" t="e">
        <f>IF(AND(Q67="",#REF!&gt;0,#REF!&lt;5),K67,)</f>
        <v>#REF!</v>
      </c>
      <c r="K67" s="186" t="e">
        <f>IF('[1]75elő'!D10="","ZZZ9",IF(AND(#REF!&gt;0,#REF!&lt;5),'[1]75elő'!D10&amp;#REF!,'[1]75elő'!D10&amp;"9"))</f>
        <v>#REF!</v>
      </c>
      <c r="L67" s="190">
        <f t="shared" si="0"/>
        <v>999</v>
      </c>
      <c r="M67" s="218">
        <f t="shared" si="1"/>
        <v>999</v>
      </c>
      <c r="N67" s="214"/>
      <c r="O67" s="183"/>
      <c r="P67" s="113">
        <f t="shared" si="2"/>
        <v>999</v>
      </c>
      <c r="Q67" s="96"/>
    </row>
    <row r="68" spans="1:17" s="11" customFormat="1" ht="18.75" customHeight="1">
      <c r="A68" s="191">
        <v>62</v>
      </c>
      <c r="H68" s="395"/>
      <c r="I68" s="221"/>
      <c r="J68" s="188" t="e">
        <f>IF(AND(Q68="",#REF!&gt;0,#REF!&lt;5),K68,)</f>
        <v>#REF!</v>
      </c>
      <c r="K68" s="186" t="e">
        <f>IF('[1]80elő'!D7="","ZZZ9",IF(AND(#REF!&gt;0,#REF!&lt;5),'[1]80elő'!D7&amp;#REF!,'[1]80elő'!D7&amp;"9"))</f>
        <v>#REF!</v>
      </c>
      <c r="L68" s="190">
        <f t="shared" si="0"/>
        <v>999</v>
      </c>
      <c r="M68" s="218">
        <f t="shared" si="1"/>
        <v>999</v>
      </c>
      <c r="N68" s="214"/>
      <c r="O68" s="183"/>
      <c r="P68" s="113">
        <f t="shared" si="2"/>
        <v>999</v>
      </c>
      <c r="Q68" s="96"/>
    </row>
    <row r="69" spans="1:17" s="11" customFormat="1" ht="18.75" customHeight="1">
      <c r="A69" s="191">
        <v>63</v>
      </c>
      <c r="H69" s="395"/>
      <c r="I69" s="221"/>
      <c r="J69" s="188" t="e">
        <f>IF(AND(Q69="",#REF!&gt;0,#REF!&lt;5),K69,)</f>
        <v>#REF!</v>
      </c>
      <c r="K69" s="186" t="e">
        <f>IF('[1]80elő'!D9="","ZZZ9",IF(AND(#REF!&gt;0,#REF!&lt;5),'[1]80elő'!D9&amp;#REF!,'[1]80elő'!D9&amp;"9"))</f>
        <v>#REF!</v>
      </c>
      <c r="L69" s="190">
        <f t="shared" si="0"/>
        <v>999</v>
      </c>
      <c r="M69" s="218">
        <f t="shared" si="1"/>
        <v>999</v>
      </c>
      <c r="N69" s="214"/>
      <c r="O69" s="183"/>
      <c r="P69" s="113">
        <f t="shared" si="2"/>
        <v>999</v>
      </c>
      <c r="Q69" s="96"/>
    </row>
    <row r="70" spans="1:17" s="11" customFormat="1" ht="18.75" customHeight="1">
      <c r="A70" s="191">
        <v>64</v>
      </c>
      <c r="B70" s="94"/>
      <c r="C70" s="94"/>
      <c r="D70" s="95"/>
      <c r="E70" s="206"/>
      <c r="F70" s="112"/>
      <c r="G70" s="112"/>
      <c r="H70" s="395"/>
      <c r="I70" s="221"/>
      <c r="J70" s="188" t="e">
        <f>IF(AND(Q70="",#REF!&gt;0,#REF!&lt;5),K70,)</f>
        <v>#REF!</v>
      </c>
      <c r="K70" s="186" t="str">
        <f>IF(D70="","ZZZ9",IF(AND(#REF!&gt;0,#REF!&lt;5),D70&amp;#REF!,D70&amp;"9"))</f>
        <v>ZZZ9</v>
      </c>
      <c r="L70" s="190">
        <f t="shared" si="0"/>
        <v>999</v>
      </c>
      <c r="M70" s="218">
        <f t="shared" si="1"/>
        <v>999</v>
      </c>
      <c r="N70" s="214"/>
      <c r="O70" s="183"/>
      <c r="P70" s="113">
        <f t="shared" si="2"/>
        <v>999</v>
      </c>
      <c r="Q70" s="96"/>
    </row>
    <row r="71" spans="1:17" s="11" customFormat="1" ht="18.75" customHeight="1">
      <c r="A71" s="191">
        <v>65</v>
      </c>
      <c r="B71" s="94"/>
      <c r="C71" s="94"/>
      <c r="D71" s="95"/>
      <c r="E71" s="206"/>
      <c r="F71" s="112"/>
      <c r="G71" s="112"/>
      <c r="H71" s="395"/>
      <c r="I71" s="221"/>
      <c r="J71" s="188" t="e">
        <f>IF(AND(Q71="",#REF!&gt;0,#REF!&lt;5),K71,)</f>
        <v>#REF!</v>
      </c>
      <c r="K71" s="186" t="str">
        <f>IF(D71="","ZZZ9",IF(AND(#REF!&gt;0,#REF!&lt;5),D71&amp;#REF!,D71&amp;"9"))</f>
        <v>ZZZ9</v>
      </c>
      <c r="L71" s="190">
        <f t="shared" si="0"/>
        <v>999</v>
      </c>
      <c r="M71" s="218">
        <f t="shared" si="1"/>
        <v>999</v>
      </c>
      <c r="N71" s="214"/>
      <c r="O71" s="183"/>
      <c r="P71" s="113">
        <f t="shared" si="2"/>
        <v>999</v>
      </c>
      <c r="Q71" s="96"/>
    </row>
    <row r="72" spans="1:17" s="11" customFormat="1" ht="18.75" customHeight="1">
      <c r="A72" s="191">
        <v>66</v>
      </c>
      <c r="B72" s="94"/>
      <c r="C72" s="94"/>
      <c r="D72" s="95"/>
      <c r="E72" s="206"/>
      <c r="F72" s="112"/>
      <c r="G72" s="112"/>
      <c r="H72" s="395"/>
      <c r="I72" s="221"/>
      <c r="J72" s="188" t="e">
        <f>IF(AND(Q72="",#REF!&gt;0,#REF!&lt;5),K72,)</f>
        <v>#REF!</v>
      </c>
      <c r="K72" s="186" t="str">
        <f>IF(D72="","ZZZ9",IF(AND(#REF!&gt;0,#REF!&lt;5),D72&amp;#REF!,D72&amp;"9"))</f>
        <v>ZZZ9</v>
      </c>
      <c r="L72" s="190">
        <f t="shared" si="0"/>
        <v>999</v>
      </c>
      <c r="M72" s="218">
        <f t="shared" si="1"/>
        <v>999</v>
      </c>
      <c r="N72" s="214"/>
      <c r="O72" s="183"/>
      <c r="P72" s="113">
        <f t="shared" si="2"/>
        <v>999</v>
      </c>
      <c r="Q72" s="96"/>
    </row>
    <row r="73" spans="1:17" s="11" customFormat="1" ht="18.75" customHeight="1">
      <c r="A73" s="191">
        <v>67</v>
      </c>
      <c r="B73" s="94"/>
      <c r="C73" s="94"/>
      <c r="D73" s="95"/>
      <c r="E73" s="206"/>
      <c r="F73" s="112"/>
      <c r="G73" s="112"/>
      <c r="H73" s="395"/>
      <c r="I73" s="221"/>
      <c r="J73" s="188" t="e">
        <f>IF(AND(Q73="",#REF!&gt;0,#REF!&lt;5),K73,)</f>
        <v>#REF!</v>
      </c>
      <c r="K73" s="186" t="str">
        <f>IF(D73="","ZZZ9",IF(AND(#REF!&gt;0,#REF!&lt;5),D73&amp;#REF!,D73&amp;"9"))</f>
        <v>ZZZ9</v>
      </c>
      <c r="L73" s="190">
        <f t="shared" si="0"/>
        <v>999</v>
      </c>
      <c r="M73" s="218">
        <f t="shared" si="1"/>
        <v>999</v>
      </c>
      <c r="N73" s="214"/>
      <c r="O73" s="183"/>
      <c r="P73" s="113">
        <f t="shared" si="2"/>
        <v>999</v>
      </c>
      <c r="Q73" s="96"/>
    </row>
    <row r="74" spans="1:17" s="11" customFormat="1" ht="18.75" customHeight="1">
      <c r="A74" s="191">
        <v>68</v>
      </c>
      <c r="B74" s="94"/>
      <c r="C74" s="94"/>
      <c r="D74" s="95"/>
      <c r="E74" s="206"/>
      <c r="F74" s="112"/>
      <c r="G74" s="112"/>
      <c r="H74" s="395"/>
      <c r="I74" s="221"/>
      <c r="J74" s="188" t="e">
        <f>IF(AND(Q74="",#REF!&gt;0,#REF!&lt;5),K74,)</f>
        <v>#REF!</v>
      </c>
      <c r="K74" s="186" t="str">
        <f>IF(D74="","ZZZ9",IF(AND(#REF!&gt;0,#REF!&lt;5),D74&amp;#REF!,D74&amp;"9"))</f>
        <v>ZZZ9</v>
      </c>
      <c r="L74" s="190">
        <f t="shared" si="0"/>
        <v>999</v>
      </c>
      <c r="M74" s="218">
        <f t="shared" si="1"/>
        <v>999</v>
      </c>
      <c r="N74" s="214"/>
      <c r="O74" s="183"/>
      <c r="P74" s="113">
        <f t="shared" si="2"/>
        <v>999</v>
      </c>
      <c r="Q74" s="96"/>
    </row>
    <row r="75" spans="1:17" s="11" customFormat="1" ht="18.75" customHeight="1">
      <c r="A75" s="191">
        <v>69</v>
      </c>
      <c r="B75" s="94"/>
      <c r="C75" s="94"/>
      <c r="D75" s="95"/>
      <c r="E75" s="206"/>
      <c r="F75" s="112"/>
      <c r="G75" s="112"/>
      <c r="H75" s="395"/>
      <c r="I75" s="221"/>
      <c r="J75" s="188" t="e">
        <f>IF(AND(Q75="",#REF!&gt;0,#REF!&lt;5),K75,)</f>
        <v>#REF!</v>
      </c>
      <c r="K75" s="186" t="str">
        <f>IF(D75="","ZZZ9",IF(AND(#REF!&gt;0,#REF!&lt;5),D75&amp;#REF!,D75&amp;"9"))</f>
        <v>ZZZ9</v>
      </c>
      <c r="L75" s="190">
        <f t="shared" si="0"/>
        <v>999</v>
      </c>
      <c r="M75" s="218">
        <f t="shared" si="1"/>
        <v>999</v>
      </c>
      <c r="N75" s="214"/>
      <c r="O75" s="183"/>
      <c r="P75" s="113">
        <f t="shared" si="2"/>
        <v>999</v>
      </c>
      <c r="Q75" s="96"/>
    </row>
    <row r="76" spans="1:17" s="11" customFormat="1" ht="18.75" customHeight="1">
      <c r="A76" s="191">
        <v>70</v>
      </c>
      <c r="B76" s="94"/>
      <c r="C76" s="94"/>
      <c r="D76" s="95"/>
      <c r="E76" s="206"/>
      <c r="F76" s="112"/>
      <c r="G76" s="112"/>
      <c r="H76" s="395"/>
      <c r="I76" s="221"/>
      <c r="J76" s="188" t="e">
        <f>IF(AND(Q76="",#REF!&gt;0,#REF!&lt;5),K76,)</f>
        <v>#REF!</v>
      </c>
      <c r="K76" s="186" t="str">
        <f>IF(D76="","ZZZ9",IF(AND(#REF!&gt;0,#REF!&lt;5),D76&amp;#REF!,D76&amp;"9"))</f>
        <v>ZZZ9</v>
      </c>
      <c r="L76" s="190">
        <f t="shared" si="0"/>
        <v>999</v>
      </c>
      <c r="M76" s="218">
        <f t="shared" si="1"/>
        <v>999</v>
      </c>
      <c r="N76" s="214"/>
      <c r="O76" s="183"/>
      <c r="P76" s="113">
        <f t="shared" si="2"/>
        <v>999</v>
      </c>
      <c r="Q76" s="96"/>
    </row>
    <row r="77" spans="1:17" s="11" customFormat="1" ht="18.75" customHeight="1">
      <c r="A77" s="191">
        <v>71</v>
      </c>
      <c r="B77" s="94"/>
      <c r="C77" s="94"/>
      <c r="D77" s="95"/>
      <c r="E77" s="206"/>
      <c r="F77" s="112"/>
      <c r="G77" s="112"/>
      <c r="H77" s="395"/>
      <c r="I77" s="221"/>
      <c r="J77" s="188" t="e">
        <f>IF(AND(Q77="",#REF!&gt;0,#REF!&lt;5),K77,)</f>
        <v>#REF!</v>
      </c>
      <c r="K77" s="186" t="str">
        <f>IF(D77="","ZZZ9",IF(AND(#REF!&gt;0,#REF!&lt;5),D77&amp;#REF!,D77&amp;"9"))</f>
        <v>ZZZ9</v>
      </c>
      <c r="L77" s="190">
        <f t="shared" si="0"/>
        <v>999</v>
      </c>
      <c r="M77" s="218">
        <f t="shared" si="1"/>
        <v>999</v>
      </c>
      <c r="N77" s="214"/>
      <c r="O77" s="183"/>
      <c r="P77" s="113">
        <f t="shared" si="2"/>
        <v>999</v>
      </c>
      <c r="Q77" s="96"/>
    </row>
    <row r="78" spans="1:17" s="11" customFormat="1" ht="18.75" customHeight="1">
      <c r="A78" s="191">
        <v>72</v>
      </c>
      <c r="B78" s="94"/>
      <c r="C78" s="94"/>
      <c r="D78" s="95"/>
      <c r="E78" s="206"/>
      <c r="F78" s="112"/>
      <c r="G78" s="112"/>
      <c r="H78" s="395"/>
      <c r="I78" s="221"/>
      <c r="J78" s="188" t="e">
        <f>IF(AND(Q78="",#REF!&gt;0,#REF!&lt;5),K78,)</f>
        <v>#REF!</v>
      </c>
      <c r="K78" s="186" t="str">
        <f>IF(D78="","ZZZ9",IF(AND(#REF!&gt;0,#REF!&lt;5),D78&amp;#REF!,D78&amp;"9"))</f>
        <v>ZZZ9</v>
      </c>
      <c r="L78" s="190">
        <f t="shared" si="0"/>
        <v>999</v>
      </c>
      <c r="M78" s="218">
        <f t="shared" si="1"/>
        <v>999</v>
      </c>
      <c r="N78" s="214"/>
      <c r="O78" s="183"/>
      <c r="P78" s="113">
        <f t="shared" si="2"/>
        <v>999</v>
      </c>
      <c r="Q78" s="96"/>
    </row>
    <row r="79" spans="1:17" s="11" customFormat="1" ht="18.75" customHeight="1">
      <c r="A79" s="191">
        <v>73</v>
      </c>
      <c r="B79" s="94"/>
      <c r="C79" s="94"/>
      <c r="D79" s="95"/>
      <c r="E79" s="206"/>
      <c r="F79" s="112"/>
      <c r="G79" s="112"/>
      <c r="H79" s="395"/>
      <c r="I79" s="221"/>
      <c r="J79" s="188" t="e">
        <f>IF(AND(Q79="",#REF!&gt;0,#REF!&lt;5),K79,)</f>
        <v>#REF!</v>
      </c>
      <c r="K79" s="186" t="str">
        <f>IF(D79="","ZZZ9",IF(AND(#REF!&gt;0,#REF!&lt;5),D79&amp;#REF!,D79&amp;"9"))</f>
        <v>ZZZ9</v>
      </c>
      <c r="L79" s="190">
        <f t="shared" si="0"/>
        <v>999</v>
      </c>
      <c r="M79" s="218">
        <f t="shared" si="1"/>
        <v>999</v>
      </c>
      <c r="N79" s="214"/>
      <c r="O79" s="183"/>
      <c r="P79" s="113">
        <f t="shared" si="2"/>
        <v>999</v>
      </c>
      <c r="Q79" s="96"/>
    </row>
    <row r="80" spans="1:17" s="11" customFormat="1" ht="18.75" customHeight="1">
      <c r="A80" s="191">
        <v>74</v>
      </c>
      <c r="B80" s="94"/>
      <c r="C80" s="94"/>
      <c r="D80" s="95"/>
      <c r="E80" s="206"/>
      <c r="F80" s="112"/>
      <c r="G80" s="112"/>
      <c r="H80" s="395"/>
      <c r="I80" s="221"/>
      <c r="J80" s="188" t="e">
        <f>IF(AND(Q80="",#REF!&gt;0,#REF!&lt;5),K80,)</f>
        <v>#REF!</v>
      </c>
      <c r="K80" s="186" t="str">
        <f>IF(D80="","ZZZ9",IF(AND(#REF!&gt;0,#REF!&lt;5),D80&amp;#REF!,D80&amp;"9"))</f>
        <v>ZZZ9</v>
      </c>
      <c r="L80" s="190">
        <f t="shared" si="0"/>
        <v>999</v>
      </c>
      <c r="M80" s="218">
        <f t="shared" si="1"/>
        <v>999</v>
      </c>
      <c r="N80" s="214"/>
      <c r="O80" s="183"/>
      <c r="P80" s="113">
        <f t="shared" si="2"/>
        <v>999</v>
      </c>
      <c r="Q80" s="96"/>
    </row>
    <row r="81" spans="1:17" s="11" customFormat="1" ht="18.75" customHeight="1">
      <c r="A81" s="191">
        <v>75</v>
      </c>
      <c r="B81" s="94"/>
      <c r="C81" s="94"/>
      <c r="D81" s="95"/>
      <c r="E81" s="206"/>
      <c r="F81" s="112"/>
      <c r="G81" s="112"/>
      <c r="H81" s="395"/>
      <c r="I81" s="221"/>
      <c r="J81" s="188" t="e">
        <f>IF(AND(Q81="",#REF!&gt;0,#REF!&lt;5),K81,)</f>
        <v>#REF!</v>
      </c>
      <c r="K81" s="186" t="str">
        <f>IF(D81="","ZZZ9",IF(AND(#REF!&gt;0,#REF!&lt;5),D81&amp;#REF!,D81&amp;"9"))</f>
        <v>ZZZ9</v>
      </c>
      <c r="L81" s="190">
        <f t="shared" si="0"/>
        <v>999</v>
      </c>
      <c r="M81" s="218">
        <f t="shared" si="1"/>
        <v>999</v>
      </c>
      <c r="N81" s="214"/>
      <c r="O81" s="183"/>
      <c r="P81" s="113">
        <f t="shared" si="2"/>
        <v>999</v>
      </c>
      <c r="Q81" s="96"/>
    </row>
    <row r="82" spans="1:17" s="11" customFormat="1" ht="18.75" customHeight="1">
      <c r="A82" s="191">
        <v>76</v>
      </c>
      <c r="B82" s="94"/>
      <c r="C82" s="94"/>
      <c r="D82" s="95"/>
      <c r="E82" s="206"/>
      <c r="F82" s="112"/>
      <c r="G82" s="112"/>
      <c r="H82" s="395"/>
      <c r="I82" s="221"/>
      <c r="J82" s="188" t="e">
        <f>IF(AND(Q82="",#REF!&gt;0,#REF!&lt;5),K82,)</f>
        <v>#REF!</v>
      </c>
      <c r="K82" s="186" t="str">
        <f>IF(D82="","ZZZ9",IF(AND(#REF!&gt;0,#REF!&lt;5),D82&amp;#REF!,D82&amp;"9"))</f>
        <v>ZZZ9</v>
      </c>
      <c r="L82" s="190">
        <f t="shared" si="0"/>
        <v>999</v>
      </c>
      <c r="M82" s="218">
        <f t="shared" si="1"/>
        <v>999</v>
      </c>
      <c r="N82" s="214"/>
      <c r="O82" s="183"/>
      <c r="P82" s="113">
        <f t="shared" si="2"/>
        <v>999</v>
      </c>
      <c r="Q82" s="96"/>
    </row>
    <row r="83" spans="1:17" s="11" customFormat="1" ht="18.75" customHeight="1">
      <c r="A83" s="191">
        <v>77</v>
      </c>
      <c r="B83" s="94"/>
      <c r="C83" s="94"/>
      <c r="D83" s="95"/>
      <c r="E83" s="206"/>
      <c r="F83" s="112"/>
      <c r="G83" s="112"/>
      <c r="H83" s="395"/>
      <c r="I83" s="221"/>
      <c r="J83" s="188" t="e">
        <f>IF(AND(Q83="",#REF!&gt;0,#REF!&lt;5),K83,)</f>
        <v>#REF!</v>
      </c>
      <c r="K83" s="186" t="str">
        <f>IF(D83="","ZZZ9",IF(AND(#REF!&gt;0,#REF!&lt;5),D83&amp;#REF!,D83&amp;"9"))</f>
        <v>ZZZ9</v>
      </c>
      <c r="L83" s="190">
        <f t="shared" si="0"/>
        <v>999</v>
      </c>
      <c r="M83" s="218">
        <f t="shared" si="1"/>
        <v>999</v>
      </c>
      <c r="N83" s="214"/>
      <c r="O83" s="183"/>
      <c r="P83" s="113">
        <f t="shared" si="2"/>
        <v>999</v>
      </c>
      <c r="Q83" s="96"/>
    </row>
    <row r="84" spans="1:17" s="11" customFormat="1" ht="18.75" customHeight="1">
      <c r="A84" s="191">
        <v>78</v>
      </c>
      <c r="B84" s="94"/>
      <c r="C84" s="94"/>
      <c r="D84" s="95"/>
      <c r="E84" s="206"/>
      <c r="F84" s="112"/>
      <c r="G84" s="112"/>
      <c r="H84" s="395"/>
      <c r="I84" s="221"/>
      <c r="J84" s="188" t="e">
        <f>IF(AND(Q84="",#REF!&gt;0,#REF!&lt;5),K84,)</f>
        <v>#REF!</v>
      </c>
      <c r="K84" s="186" t="str">
        <f>IF(D84="","ZZZ9",IF(AND(#REF!&gt;0,#REF!&lt;5),D84&amp;#REF!,D84&amp;"9"))</f>
        <v>ZZZ9</v>
      </c>
      <c r="L84" s="190">
        <f t="shared" si="0"/>
        <v>999</v>
      </c>
      <c r="M84" s="218">
        <f t="shared" si="1"/>
        <v>999</v>
      </c>
      <c r="N84" s="214"/>
      <c r="O84" s="183"/>
      <c r="P84" s="113">
        <f t="shared" si="2"/>
        <v>999</v>
      </c>
      <c r="Q84" s="96"/>
    </row>
    <row r="85" spans="1:17" s="11" customFormat="1" ht="18.75" customHeight="1">
      <c r="A85" s="191">
        <v>79</v>
      </c>
      <c r="B85" s="94"/>
      <c r="C85" s="94"/>
      <c r="D85" s="95"/>
      <c r="E85" s="206"/>
      <c r="F85" s="112"/>
      <c r="G85" s="112"/>
      <c r="H85" s="395"/>
      <c r="I85" s="221"/>
      <c r="J85" s="188" t="e">
        <f>IF(AND(Q85="",#REF!&gt;0,#REF!&lt;5),K85,)</f>
        <v>#REF!</v>
      </c>
      <c r="K85" s="186" t="str">
        <f>IF(D85="","ZZZ9",IF(AND(#REF!&gt;0,#REF!&lt;5),D85&amp;#REF!,D85&amp;"9"))</f>
        <v>ZZZ9</v>
      </c>
      <c r="L85" s="190">
        <f t="shared" si="0"/>
        <v>999</v>
      </c>
      <c r="M85" s="218">
        <f t="shared" si="1"/>
        <v>999</v>
      </c>
      <c r="N85" s="214"/>
      <c r="O85" s="183"/>
      <c r="P85" s="113">
        <f t="shared" si="2"/>
        <v>999</v>
      </c>
      <c r="Q85" s="96"/>
    </row>
    <row r="86" spans="1:17" s="11" customFormat="1" ht="18.75" customHeight="1">
      <c r="A86" s="191">
        <v>80</v>
      </c>
      <c r="B86" s="94"/>
      <c r="C86" s="94"/>
      <c r="D86" s="95"/>
      <c r="E86" s="206"/>
      <c r="F86" s="112"/>
      <c r="G86" s="112"/>
      <c r="H86" s="395"/>
      <c r="I86" s="221"/>
      <c r="J86" s="188" t="e">
        <f>IF(AND(Q86="",#REF!&gt;0,#REF!&lt;5),K86,)</f>
        <v>#REF!</v>
      </c>
      <c r="K86" s="186" t="str">
        <f>IF(D86="","ZZZ9",IF(AND(#REF!&gt;0,#REF!&lt;5),D86&amp;#REF!,D86&amp;"9"))</f>
        <v>ZZZ9</v>
      </c>
      <c r="L86" s="190">
        <f t="shared" si="0"/>
        <v>999</v>
      </c>
      <c r="M86" s="218">
        <f t="shared" si="1"/>
        <v>999</v>
      </c>
      <c r="N86" s="214"/>
      <c r="O86" s="183"/>
      <c r="P86" s="113">
        <f t="shared" si="2"/>
        <v>999</v>
      </c>
      <c r="Q86" s="96"/>
    </row>
    <row r="87" spans="1:17" s="11" customFormat="1" ht="18.75" customHeight="1">
      <c r="A87" s="191">
        <v>81</v>
      </c>
      <c r="B87" s="94"/>
      <c r="C87" s="94"/>
      <c r="D87" s="95"/>
      <c r="E87" s="206"/>
      <c r="F87" s="112"/>
      <c r="G87" s="112"/>
      <c r="H87" s="395"/>
      <c r="I87" s="221"/>
      <c r="J87" s="188" t="e">
        <f>IF(AND(Q87="",#REF!&gt;0,#REF!&lt;5),K87,)</f>
        <v>#REF!</v>
      </c>
      <c r="K87" s="186" t="str">
        <f>IF(D87="","ZZZ9",IF(AND(#REF!&gt;0,#REF!&lt;5),D87&amp;#REF!,D87&amp;"9"))</f>
        <v>ZZZ9</v>
      </c>
      <c r="L87" s="190">
        <f t="shared" si="0"/>
        <v>999</v>
      </c>
      <c r="M87" s="218">
        <f t="shared" si="1"/>
        <v>999</v>
      </c>
      <c r="N87" s="214"/>
      <c r="O87" s="183"/>
      <c r="P87" s="113">
        <f t="shared" si="2"/>
        <v>999</v>
      </c>
      <c r="Q87" s="96"/>
    </row>
    <row r="88" spans="1:17" s="11" customFormat="1" ht="18.75" customHeight="1">
      <c r="A88" s="191">
        <v>82</v>
      </c>
      <c r="B88" s="94"/>
      <c r="C88" s="94"/>
      <c r="D88" s="95"/>
      <c r="E88" s="206"/>
      <c r="F88" s="112"/>
      <c r="G88" s="112"/>
      <c r="H88" s="395"/>
      <c r="I88" s="221"/>
      <c r="J88" s="188" t="e">
        <f>IF(AND(Q88="",#REF!&gt;0,#REF!&lt;5),K88,)</f>
        <v>#REF!</v>
      </c>
      <c r="K88" s="186" t="str">
        <f>IF(D88="","ZZZ9",IF(AND(#REF!&gt;0,#REF!&lt;5),D88&amp;#REF!,D88&amp;"9"))</f>
        <v>ZZZ9</v>
      </c>
      <c r="L88" s="190">
        <f t="shared" si="0"/>
        <v>999</v>
      </c>
      <c r="M88" s="218">
        <f t="shared" si="1"/>
        <v>999</v>
      </c>
      <c r="N88" s="214"/>
      <c r="O88" s="183"/>
      <c r="P88" s="113">
        <f t="shared" si="2"/>
        <v>999</v>
      </c>
      <c r="Q88" s="96"/>
    </row>
    <row r="89" spans="1:17" s="11" customFormat="1" ht="18.75" customHeight="1">
      <c r="A89" s="191">
        <v>83</v>
      </c>
      <c r="B89" s="94"/>
      <c r="C89" s="94"/>
      <c r="D89" s="95"/>
      <c r="E89" s="206"/>
      <c r="F89" s="112"/>
      <c r="G89" s="112"/>
      <c r="H89" s="395"/>
      <c r="I89" s="221"/>
      <c r="J89" s="188" t="e">
        <f>IF(AND(Q89="",#REF!&gt;0,#REF!&lt;5),K89,)</f>
        <v>#REF!</v>
      </c>
      <c r="K89" s="186" t="str">
        <f>IF(D89="","ZZZ9",IF(AND(#REF!&gt;0,#REF!&lt;5),D89&amp;#REF!,D89&amp;"9"))</f>
        <v>ZZZ9</v>
      </c>
      <c r="L89" s="190">
        <f t="shared" si="0"/>
        <v>999</v>
      </c>
      <c r="M89" s="218">
        <f t="shared" si="1"/>
        <v>999</v>
      </c>
      <c r="N89" s="214"/>
      <c r="O89" s="183"/>
      <c r="P89" s="113">
        <f t="shared" si="2"/>
        <v>999</v>
      </c>
      <c r="Q89" s="96"/>
    </row>
    <row r="90" spans="1:17" s="11" customFormat="1" ht="18.75" customHeight="1">
      <c r="A90" s="191">
        <v>84</v>
      </c>
      <c r="B90" s="94"/>
      <c r="C90" s="94"/>
      <c r="D90" s="95"/>
      <c r="E90" s="206"/>
      <c r="F90" s="112"/>
      <c r="G90" s="112"/>
      <c r="H90" s="395"/>
      <c r="I90" s="221"/>
      <c r="J90" s="188" t="e">
        <f>IF(AND(Q90="",#REF!&gt;0,#REF!&lt;5),K90,)</f>
        <v>#REF!</v>
      </c>
      <c r="K90" s="186" t="str">
        <f>IF(D90="","ZZZ9",IF(AND(#REF!&gt;0,#REF!&lt;5),D90&amp;#REF!,D90&amp;"9"))</f>
        <v>ZZZ9</v>
      </c>
      <c r="L90" s="190">
        <f t="shared" si="0"/>
        <v>999</v>
      </c>
      <c r="M90" s="218">
        <f t="shared" si="1"/>
        <v>999</v>
      </c>
      <c r="N90" s="214"/>
      <c r="O90" s="183"/>
      <c r="P90" s="113">
        <f t="shared" si="2"/>
        <v>999</v>
      </c>
      <c r="Q90" s="96"/>
    </row>
    <row r="91" spans="1:17" s="11" customFormat="1" ht="18.75" customHeight="1">
      <c r="A91" s="191">
        <v>85</v>
      </c>
      <c r="B91" s="94"/>
      <c r="C91" s="94"/>
      <c r="D91" s="95"/>
      <c r="E91" s="206"/>
      <c r="F91" s="112"/>
      <c r="G91" s="112"/>
      <c r="H91" s="395"/>
      <c r="I91" s="221"/>
      <c r="J91" s="188" t="e">
        <f>IF(AND(Q91="",#REF!&gt;0,#REF!&lt;5),K91,)</f>
        <v>#REF!</v>
      </c>
      <c r="K91" s="186" t="str">
        <f>IF(D91="","ZZZ9",IF(AND(#REF!&gt;0,#REF!&lt;5),D91&amp;#REF!,D91&amp;"9"))</f>
        <v>ZZZ9</v>
      </c>
      <c r="L91" s="190">
        <f t="shared" si="0"/>
        <v>999</v>
      </c>
      <c r="M91" s="218">
        <f t="shared" si="1"/>
        <v>999</v>
      </c>
      <c r="N91" s="214"/>
      <c r="O91" s="183"/>
      <c r="P91" s="113">
        <f t="shared" si="2"/>
        <v>999</v>
      </c>
      <c r="Q91" s="96"/>
    </row>
    <row r="92" spans="1:17" s="11" customFormat="1" ht="18.75" customHeight="1">
      <c r="A92" s="191">
        <v>86</v>
      </c>
      <c r="B92" s="94"/>
      <c r="C92" s="94"/>
      <c r="D92" s="95"/>
      <c r="E92" s="206"/>
      <c r="F92" s="112"/>
      <c r="G92" s="112"/>
      <c r="H92" s="395"/>
      <c r="I92" s="221"/>
      <c r="J92" s="188" t="e">
        <f>IF(AND(Q92="",#REF!&gt;0,#REF!&lt;5),K92,)</f>
        <v>#REF!</v>
      </c>
      <c r="K92" s="186" t="str">
        <f>IF(D92="","ZZZ9",IF(AND(#REF!&gt;0,#REF!&lt;5),D92&amp;#REF!,D92&amp;"9"))</f>
        <v>ZZZ9</v>
      </c>
      <c r="L92" s="190">
        <f t="shared" si="0"/>
        <v>999</v>
      </c>
      <c r="M92" s="218">
        <f t="shared" si="1"/>
        <v>999</v>
      </c>
      <c r="N92" s="214"/>
      <c r="O92" s="183"/>
      <c r="P92" s="113">
        <f t="shared" si="2"/>
        <v>999</v>
      </c>
      <c r="Q92" s="96"/>
    </row>
    <row r="93" spans="1:17" s="11" customFormat="1" ht="18.75" customHeight="1">
      <c r="A93" s="191">
        <v>87</v>
      </c>
      <c r="B93" s="94"/>
      <c r="C93" s="94"/>
      <c r="D93" s="95"/>
      <c r="E93" s="206"/>
      <c r="F93" s="112"/>
      <c r="G93" s="112"/>
      <c r="H93" s="395"/>
      <c r="I93" s="221"/>
      <c r="J93" s="188" t="e">
        <f>IF(AND(Q93="",#REF!&gt;0,#REF!&lt;5),K93,)</f>
        <v>#REF!</v>
      </c>
      <c r="K93" s="186" t="str">
        <f>IF(D93="","ZZZ9",IF(AND(#REF!&gt;0,#REF!&lt;5),D93&amp;#REF!,D93&amp;"9"))</f>
        <v>ZZZ9</v>
      </c>
      <c r="L93" s="190">
        <f t="shared" si="0"/>
        <v>999</v>
      </c>
      <c r="M93" s="218">
        <f t="shared" si="1"/>
        <v>999</v>
      </c>
      <c r="N93" s="214"/>
      <c r="O93" s="183"/>
      <c r="P93" s="113">
        <f t="shared" si="2"/>
        <v>999</v>
      </c>
      <c r="Q93" s="96"/>
    </row>
    <row r="94" spans="1:17" s="11" customFormat="1" ht="18.75" customHeight="1">
      <c r="A94" s="191">
        <v>88</v>
      </c>
      <c r="B94" s="94"/>
      <c r="C94" s="94"/>
      <c r="D94" s="95"/>
      <c r="E94" s="206"/>
      <c r="F94" s="112"/>
      <c r="G94" s="112"/>
      <c r="H94" s="395"/>
      <c r="I94" s="221"/>
      <c r="J94" s="188" t="e">
        <f>IF(AND(Q94="",#REF!&gt;0,#REF!&lt;5),K94,)</f>
        <v>#REF!</v>
      </c>
      <c r="K94" s="186" t="str">
        <f>IF(D94="","ZZZ9",IF(AND(#REF!&gt;0,#REF!&lt;5),D94&amp;#REF!,D94&amp;"9"))</f>
        <v>ZZZ9</v>
      </c>
      <c r="L94" s="190">
        <f t="shared" si="0"/>
        <v>999</v>
      </c>
      <c r="M94" s="218">
        <f t="shared" si="1"/>
        <v>999</v>
      </c>
      <c r="N94" s="214"/>
      <c r="O94" s="183"/>
      <c r="P94" s="113">
        <f t="shared" si="2"/>
        <v>999</v>
      </c>
      <c r="Q94" s="96"/>
    </row>
    <row r="95" spans="1:17" s="11" customFormat="1" ht="18.75" customHeight="1">
      <c r="A95" s="191">
        <v>89</v>
      </c>
      <c r="B95" s="94"/>
      <c r="C95" s="94"/>
      <c r="D95" s="95"/>
      <c r="E95" s="206"/>
      <c r="F95" s="112"/>
      <c r="G95" s="112"/>
      <c r="H95" s="395"/>
      <c r="I95" s="221"/>
      <c r="J95" s="188" t="e">
        <f>IF(AND(Q95="",#REF!&gt;0,#REF!&lt;5),K95,)</f>
        <v>#REF!</v>
      </c>
      <c r="K95" s="186" t="str">
        <f>IF(D95="","ZZZ9",IF(AND(#REF!&gt;0,#REF!&lt;5),D95&amp;#REF!,D95&amp;"9"))</f>
        <v>ZZZ9</v>
      </c>
      <c r="L95" s="190">
        <f t="shared" si="0"/>
        <v>999</v>
      </c>
      <c r="M95" s="218">
        <f t="shared" si="1"/>
        <v>999</v>
      </c>
      <c r="N95" s="214"/>
      <c r="O95" s="183"/>
      <c r="P95" s="113">
        <f t="shared" si="2"/>
        <v>999</v>
      </c>
      <c r="Q95" s="96"/>
    </row>
    <row r="96" spans="1:17" s="11" customFormat="1" ht="18.75" customHeight="1">
      <c r="A96" s="191">
        <v>90</v>
      </c>
      <c r="B96" s="94"/>
      <c r="C96" s="94"/>
      <c r="D96" s="95"/>
      <c r="E96" s="206"/>
      <c r="F96" s="112"/>
      <c r="G96" s="112"/>
      <c r="H96" s="395"/>
      <c r="I96" s="221"/>
      <c r="J96" s="188" t="e">
        <f>IF(AND(Q96="",#REF!&gt;0,#REF!&lt;5),K96,)</f>
        <v>#REF!</v>
      </c>
      <c r="K96" s="186" t="str">
        <f>IF(D96="","ZZZ9",IF(AND(#REF!&gt;0,#REF!&lt;5),D96&amp;#REF!,D96&amp;"9"))</f>
        <v>ZZZ9</v>
      </c>
      <c r="L96" s="190">
        <f t="shared" si="0"/>
        <v>999</v>
      </c>
      <c r="M96" s="218">
        <f t="shared" si="1"/>
        <v>999</v>
      </c>
      <c r="N96" s="214"/>
      <c r="O96" s="183"/>
      <c r="P96" s="113">
        <f t="shared" si="2"/>
        <v>999</v>
      </c>
      <c r="Q96" s="96"/>
    </row>
    <row r="97" spans="1:17" s="11" customFormat="1" ht="18.75" customHeight="1">
      <c r="A97" s="191">
        <v>91</v>
      </c>
      <c r="B97" s="94"/>
      <c r="C97" s="94"/>
      <c r="D97" s="95"/>
      <c r="E97" s="206"/>
      <c r="F97" s="112"/>
      <c r="G97" s="112"/>
      <c r="H97" s="395"/>
      <c r="I97" s="221"/>
      <c r="J97" s="188" t="e">
        <f>IF(AND(Q97="",#REF!&gt;0,#REF!&lt;5),K97,)</f>
        <v>#REF!</v>
      </c>
      <c r="K97" s="186" t="str">
        <f>IF(D97="","ZZZ9",IF(AND(#REF!&gt;0,#REF!&lt;5),D97&amp;#REF!,D97&amp;"9"))</f>
        <v>ZZZ9</v>
      </c>
      <c r="L97" s="190">
        <f t="shared" si="0"/>
        <v>999</v>
      </c>
      <c r="M97" s="218">
        <f t="shared" si="1"/>
        <v>999</v>
      </c>
      <c r="N97" s="214"/>
      <c r="O97" s="183"/>
      <c r="P97" s="113">
        <f t="shared" si="2"/>
        <v>999</v>
      </c>
      <c r="Q97" s="96"/>
    </row>
    <row r="98" spans="1:17" s="11" customFormat="1" ht="18.75" customHeight="1">
      <c r="A98" s="191">
        <v>92</v>
      </c>
      <c r="B98" s="94"/>
      <c r="C98" s="94"/>
      <c r="D98" s="95"/>
      <c r="E98" s="206"/>
      <c r="F98" s="112"/>
      <c r="G98" s="112"/>
      <c r="H98" s="395"/>
      <c r="I98" s="221"/>
      <c r="J98" s="188" t="e">
        <f>IF(AND(Q98="",#REF!&gt;0,#REF!&lt;5),K98,)</f>
        <v>#REF!</v>
      </c>
      <c r="K98" s="186" t="str">
        <f>IF(D98="","ZZZ9",IF(AND(#REF!&gt;0,#REF!&lt;5),D98&amp;#REF!,D98&amp;"9"))</f>
        <v>ZZZ9</v>
      </c>
      <c r="L98" s="190">
        <f t="shared" si="0"/>
        <v>999</v>
      </c>
      <c r="M98" s="218">
        <f t="shared" si="1"/>
        <v>999</v>
      </c>
      <c r="N98" s="214"/>
      <c r="O98" s="183"/>
      <c r="P98" s="113">
        <f t="shared" si="2"/>
        <v>999</v>
      </c>
      <c r="Q98" s="96"/>
    </row>
    <row r="99" spans="1:17" s="11" customFormat="1" ht="18.75" customHeight="1">
      <c r="A99" s="191">
        <v>93</v>
      </c>
      <c r="B99" s="94"/>
      <c r="C99" s="94"/>
      <c r="D99" s="95"/>
      <c r="E99" s="206"/>
      <c r="F99" s="112"/>
      <c r="G99" s="112"/>
      <c r="H99" s="395"/>
      <c r="I99" s="221"/>
      <c r="J99" s="188" t="e">
        <f>IF(AND(Q99="",#REF!&gt;0,#REF!&lt;5),K99,)</f>
        <v>#REF!</v>
      </c>
      <c r="K99" s="186" t="str">
        <f>IF(D99="","ZZZ9",IF(AND(#REF!&gt;0,#REF!&lt;5),D99&amp;#REF!,D99&amp;"9"))</f>
        <v>ZZZ9</v>
      </c>
      <c r="L99" s="190">
        <f t="shared" si="0"/>
        <v>999</v>
      </c>
      <c r="M99" s="218">
        <f t="shared" si="1"/>
        <v>999</v>
      </c>
      <c r="N99" s="214"/>
      <c r="O99" s="183"/>
      <c r="P99" s="113">
        <f t="shared" si="2"/>
        <v>999</v>
      </c>
      <c r="Q99" s="96"/>
    </row>
    <row r="100" spans="1:17" s="11" customFormat="1" ht="18.75" customHeight="1">
      <c r="A100" s="191">
        <v>94</v>
      </c>
      <c r="B100" s="94"/>
      <c r="C100" s="94"/>
      <c r="D100" s="95"/>
      <c r="E100" s="206"/>
      <c r="F100" s="112"/>
      <c r="G100" s="112"/>
      <c r="H100" s="395"/>
      <c r="I100" s="221"/>
      <c r="J100" s="188" t="e">
        <f>IF(AND(Q100="",#REF!&gt;0,#REF!&lt;5),K100,)</f>
        <v>#REF!</v>
      </c>
      <c r="K100" s="186" t="str">
        <f>IF(D100="","ZZZ9",IF(AND(#REF!&gt;0,#REF!&lt;5),D100&amp;#REF!,D100&amp;"9"))</f>
        <v>ZZZ9</v>
      </c>
      <c r="L100" s="190">
        <f t="shared" si="0"/>
        <v>999</v>
      </c>
      <c r="M100" s="218">
        <f t="shared" si="1"/>
        <v>999</v>
      </c>
      <c r="N100" s="214"/>
      <c r="O100" s="183"/>
      <c r="P100" s="113">
        <f t="shared" si="2"/>
        <v>999</v>
      </c>
      <c r="Q100" s="96"/>
    </row>
    <row r="101" spans="1:17" s="11" customFormat="1" ht="18.75" customHeight="1">
      <c r="A101" s="191">
        <v>95</v>
      </c>
      <c r="B101" s="94"/>
      <c r="C101" s="94"/>
      <c r="D101" s="95"/>
      <c r="E101" s="206"/>
      <c r="F101" s="112"/>
      <c r="G101" s="112"/>
      <c r="H101" s="395"/>
      <c r="I101" s="221"/>
      <c r="J101" s="188" t="e">
        <f>IF(AND(Q101="",#REF!&gt;0,#REF!&lt;5),K101,)</f>
        <v>#REF!</v>
      </c>
      <c r="K101" s="186" t="str">
        <f>IF(D101="","ZZZ9",IF(AND(#REF!&gt;0,#REF!&lt;5),D101&amp;#REF!,D101&amp;"9"))</f>
        <v>ZZZ9</v>
      </c>
      <c r="L101" s="190">
        <f t="shared" si="0"/>
        <v>999</v>
      </c>
      <c r="M101" s="218">
        <f t="shared" si="1"/>
        <v>999</v>
      </c>
      <c r="N101" s="214"/>
      <c r="O101" s="183"/>
      <c r="P101" s="113">
        <f t="shared" si="2"/>
        <v>999</v>
      </c>
      <c r="Q101" s="96"/>
    </row>
    <row r="102" spans="1:17" s="11" customFormat="1" ht="18.75" customHeight="1">
      <c r="A102" s="191">
        <v>96</v>
      </c>
      <c r="B102" s="94"/>
      <c r="C102" s="94"/>
      <c r="D102" s="95"/>
      <c r="E102" s="206"/>
      <c r="F102" s="112"/>
      <c r="G102" s="112"/>
      <c r="H102" s="395"/>
      <c r="I102" s="221"/>
      <c r="J102" s="188" t="e">
        <f>IF(AND(Q102="",#REF!&gt;0,#REF!&lt;5),K102,)</f>
        <v>#REF!</v>
      </c>
      <c r="K102" s="186" t="str">
        <f>IF(D102="","ZZZ9",IF(AND(#REF!&gt;0,#REF!&lt;5),D102&amp;#REF!,D102&amp;"9"))</f>
        <v>ZZZ9</v>
      </c>
      <c r="L102" s="190">
        <f t="shared" si="0"/>
        <v>999</v>
      </c>
      <c r="M102" s="218">
        <f t="shared" si="1"/>
        <v>999</v>
      </c>
      <c r="N102" s="214"/>
      <c r="O102" s="183"/>
      <c r="P102" s="113">
        <f t="shared" si="2"/>
        <v>999</v>
      </c>
      <c r="Q102" s="96"/>
    </row>
    <row r="103" spans="1:17" s="11" customFormat="1" ht="18.75" customHeight="1">
      <c r="A103" s="191">
        <v>97</v>
      </c>
      <c r="B103" s="94"/>
      <c r="C103" s="94"/>
      <c r="D103" s="95"/>
      <c r="E103" s="206"/>
      <c r="F103" s="112"/>
      <c r="G103" s="112"/>
      <c r="H103" s="395"/>
      <c r="I103" s="221"/>
      <c r="J103" s="188" t="e">
        <f>IF(AND(Q103="",#REF!&gt;0,#REF!&lt;5),K103,)</f>
        <v>#REF!</v>
      </c>
      <c r="K103" s="186" t="str">
        <f>IF(D103="","ZZZ9",IF(AND(#REF!&gt;0,#REF!&lt;5),D103&amp;#REF!,D103&amp;"9"))</f>
        <v>ZZZ9</v>
      </c>
      <c r="L103" s="190">
        <f t="shared" si="0"/>
        <v>999</v>
      </c>
      <c r="M103" s="218">
        <f t="shared" si="1"/>
        <v>999</v>
      </c>
      <c r="N103" s="214"/>
      <c r="O103" s="183"/>
      <c r="P103" s="113">
        <f t="shared" si="2"/>
        <v>999</v>
      </c>
      <c r="Q103" s="96"/>
    </row>
    <row r="104" spans="1:17" s="11" customFormat="1" ht="18.75" customHeight="1">
      <c r="A104" s="191">
        <v>98</v>
      </c>
      <c r="B104" s="94"/>
      <c r="C104" s="94"/>
      <c r="D104" s="95"/>
      <c r="E104" s="206"/>
      <c r="F104" s="112"/>
      <c r="G104" s="112"/>
      <c r="H104" s="395"/>
      <c r="I104" s="221"/>
      <c r="J104" s="188" t="e">
        <f>IF(AND(Q104="",#REF!&gt;0,#REF!&lt;5),K104,)</f>
        <v>#REF!</v>
      </c>
      <c r="K104" s="186" t="str">
        <f>IF(D104="","ZZZ9",IF(AND(#REF!&gt;0,#REF!&lt;5),D104&amp;#REF!,D104&amp;"9"))</f>
        <v>ZZZ9</v>
      </c>
      <c r="L104" s="190">
        <f aca="true" t="shared" si="3" ref="L104:L156">IF(Q104="",999,Q104)</f>
        <v>999</v>
      </c>
      <c r="M104" s="218">
        <f aca="true" t="shared" si="4" ref="M104:M156">IF(P104=999,999,1)</f>
        <v>999</v>
      </c>
      <c r="N104" s="214"/>
      <c r="O104" s="183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1">
        <v>99</v>
      </c>
      <c r="B105" s="94"/>
      <c r="C105" s="94"/>
      <c r="D105" s="95"/>
      <c r="E105" s="206"/>
      <c r="F105" s="112"/>
      <c r="G105" s="112"/>
      <c r="H105" s="395"/>
      <c r="I105" s="221"/>
      <c r="J105" s="188" t="e">
        <f>IF(AND(Q105="",#REF!&gt;0,#REF!&lt;5),K105,)</f>
        <v>#REF!</v>
      </c>
      <c r="K105" s="186" t="str">
        <f>IF(D105="","ZZZ9",IF(AND(#REF!&gt;0,#REF!&lt;5),D105&amp;#REF!,D105&amp;"9"))</f>
        <v>ZZZ9</v>
      </c>
      <c r="L105" s="190">
        <f t="shared" si="3"/>
        <v>999</v>
      </c>
      <c r="M105" s="218">
        <f t="shared" si="4"/>
        <v>999</v>
      </c>
      <c r="N105" s="214"/>
      <c r="O105" s="183"/>
      <c r="P105" s="113">
        <f t="shared" si="5"/>
        <v>999</v>
      </c>
      <c r="Q105" s="96"/>
    </row>
    <row r="106" spans="1:17" s="11" customFormat="1" ht="18.75" customHeight="1">
      <c r="A106" s="191">
        <v>100</v>
      </c>
      <c r="B106" s="94"/>
      <c r="C106" s="94"/>
      <c r="D106" s="95"/>
      <c r="E106" s="206"/>
      <c r="F106" s="112"/>
      <c r="G106" s="112"/>
      <c r="H106" s="395"/>
      <c r="I106" s="221"/>
      <c r="J106" s="188" t="e">
        <f>IF(AND(Q106="",#REF!&gt;0,#REF!&lt;5),K106,)</f>
        <v>#REF!</v>
      </c>
      <c r="K106" s="186" t="str">
        <f>IF(D106="","ZZZ9",IF(AND(#REF!&gt;0,#REF!&lt;5),D106&amp;#REF!,D106&amp;"9"))</f>
        <v>ZZZ9</v>
      </c>
      <c r="L106" s="190">
        <f t="shared" si="3"/>
        <v>999</v>
      </c>
      <c r="M106" s="218">
        <f t="shared" si="4"/>
        <v>999</v>
      </c>
      <c r="N106" s="214"/>
      <c r="O106" s="183"/>
      <c r="P106" s="113">
        <f t="shared" si="5"/>
        <v>999</v>
      </c>
      <c r="Q106" s="96"/>
    </row>
    <row r="107" spans="1:17" s="11" customFormat="1" ht="18.75" customHeight="1">
      <c r="A107" s="191">
        <v>101</v>
      </c>
      <c r="B107" s="94"/>
      <c r="C107" s="94"/>
      <c r="D107" s="95"/>
      <c r="E107" s="206"/>
      <c r="F107" s="112"/>
      <c r="G107" s="112"/>
      <c r="H107" s="395"/>
      <c r="I107" s="221"/>
      <c r="J107" s="188" t="e">
        <f>IF(AND(Q107="",#REF!&gt;0,#REF!&lt;5),K107,)</f>
        <v>#REF!</v>
      </c>
      <c r="K107" s="186" t="str">
        <f>IF(D107="","ZZZ9",IF(AND(#REF!&gt;0,#REF!&lt;5),D107&amp;#REF!,D107&amp;"9"))</f>
        <v>ZZZ9</v>
      </c>
      <c r="L107" s="190">
        <f t="shared" si="3"/>
        <v>999</v>
      </c>
      <c r="M107" s="218">
        <f t="shared" si="4"/>
        <v>999</v>
      </c>
      <c r="N107" s="214"/>
      <c r="O107" s="183"/>
      <c r="P107" s="113">
        <f t="shared" si="5"/>
        <v>999</v>
      </c>
      <c r="Q107" s="96"/>
    </row>
    <row r="108" spans="1:17" s="11" customFormat="1" ht="18.75" customHeight="1">
      <c r="A108" s="191">
        <v>102</v>
      </c>
      <c r="B108" s="94"/>
      <c r="C108" s="94"/>
      <c r="D108" s="95"/>
      <c r="E108" s="206"/>
      <c r="F108" s="112"/>
      <c r="G108" s="112"/>
      <c r="H108" s="395"/>
      <c r="I108" s="221"/>
      <c r="J108" s="188" t="e">
        <f>IF(AND(Q108="",#REF!&gt;0,#REF!&lt;5),K108,)</f>
        <v>#REF!</v>
      </c>
      <c r="K108" s="186" t="str">
        <f>IF(D108="","ZZZ9",IF(AND(#REF!&gt;0,#REF!&lt;5),D108&amp;#REF!,D108&amp;"9"))</f>
        <v>ZZZ9</v>
      </c>
      <c r="L108" s="190">
        <f t="shared" si="3"/>
        <v>999</v>
      </c>
      <c r="M108" s="218">
        <f t="shared" si="4"/>
        <v>999</v>
      </c>
      <c r="N108" s="214"/>
      <c r="O108" s="183"/>
      <c r="P108" s="113">
        <f t="shared" si="5"/>
        <v>999</v>
      </c>
      <c r="Q108" s="96"/>
    </row>
    <row r="109" spans="1:17" s="11" customFormat="1" ht="18.75" customHeight="1">
      <c r="A109" s="191">
        <v>103</v>
      </c>
      <c r="B109" s="94"/>
      <c r="C109" s="94"/>
      <c r="D109" s="95"/>
      <c r="E109" s="206"/>
      <c r="F109" s="112"/>
      <c r="G109" s="112"/>
      <c r="H109" s="395"/>
      <c r="I109" s="221"/>
      <c r="J109" s="188" t="e">
        <f>IF(AND(Q109="",#REF!&gt;0,#REF!&lt;5),K109,)</f>
        <v>#REF!</v>
      </c>
      <c r="K109" s="186" t="str">
        <f>IF(D109="","ZZZ9",IF(AND(#REF!&gt;0,#REF!&lt;5),D109&amp;#REF!,D109&amp;"9"))</f>
        <v>ZZZ9</v>
      </c>
      <c r="L109" s="190">
        <f t="shared" si="3"/>
        <v>999</v>
      </c>
      <c r="M109" s="218">
        <f t="shared" si="4"/>
        <v>999</v>
      </c>
      <c r="N109" s="214"/>
      <c r="O109" s="183"/>
      <c r="P109" s="113">
        <f t="shared" si="5"/>
        <v>999</v>
      </c>
      <c r="Q109" s="96"/>
    </row>
    <row r="110" spans="1:17" s="11" customFormat="1" ht="18.75" customHeight="1">
      <c r="A110" s="191">
        <v>104</v>
      </c>
      <c r="B110" s="94"/>
      <c r="C110" s="94"/>
      <c r="D110" s="95"/>
      <c r="E110" s="206"/>
      <c r="F110" s="112"/>
      <c r="G110" s="112"/>
      <c r="H110" s="395"/>
      <c r="I110" s="221"/>
      <c r="J110" s="188" t="e">
        <f>IF(AND(Q110="",#REF!&gt;0,#REF!&lt;5),K110,)</f>
        <v>#REF!</v>
      </c>
      <c r="K110" s="186" t="str">
        <f>IF(D110="","ZZZ9",IF(AND(#REF!&gt;0,#REF!&lt;5),D110&amp;#REF!,D110&amp;"9"))</f>
        <v>ZZZ9</v>
      </c>
      <c r="L110" s="190">
        <f t="shared" si="3"/>
        <v>999</v>
      </c>
      <c r="M110" s="218">
        <f t="shared" si="4"/>
        <v>999</v>
      </c>
      <c r="N110" s="214"/>
      <c r="O110" s="183"/>
      <c r="P110" s="113">
        <f t="shared" si="5"/>
        <v>999</v>
      </c>
      <c r="Q110" s="96"/>
    </row>
    <row r="111" spans="1:17" s="11" customFormat="1" ht="18.75" customHeight="1">
      <c r="A111" s="191">
        <v>105</v>
      </c>
      <c r="B111" s="94"/>
      <c r="C111" s="94"/>
      <c r="D111" s="95"/>
      <c r="E111" s="206"/>
      <c r="F111" s="112"/>
      <c r="G111" s="112"/>
      <c r="H111" s="395"/>
      <c r="I111" s="221"/>
      <c r="J111" s="188" t="e">
        <f>IF(AND(Q111="",#REF!&gt;0,#REF!&lt;5),K111,)</f>
        <v>#REF!</v>
      </c>
      <c r="K111" s="186" t="str">
        <f>IF(D111="","ZZZ9",IF(AND(#REF!&gt;0,#REF!&lt;5),D111&amp;#REF!,D111&amp;"9"))</f>
        <v>ZZZ9</v>
      </c>
      <c r="L111" s="190">
        <f t="shared" si="3"/>
        <v>999</v>
      </c>
      <c r="M111" s="218">
        <f t="shared" si="4"/>
        <v>999</v>
      </c>
      <c r="N111" s="214"/>
      <c r="O111" s="183"/>
      <c r="P111" s="113">
        <f t="shared" si="5"/>
        <v>999</v>
      </c>
      <c r="Q111" s="96"/>
    </row>
    <row r="112" spans="1:17" s="11" customFormat="1" ht="18.75" customHeight="1">
      <c r="A112" s="191">
        <v>106</v>
      </c>
      <c r="B112" s="94"/>
      <c r="C112" s="94"/>
      <c r="D112" s="95"/>
      <c r="E112" s="206"/>
      <c r="F112" s="112"/>
      <c r="G112" s="112"/>
      <c r="H112" s="395"/>
      <c r="I112" s="221"/>
      <c r="J112" s="188" t="e">
        <f>IF(AND(Q112="",#REF!&gt;0,#REF!&lt;5),K112,)</f>
        <v>#REF!</v>
      </c>
      <c r="K112" s="186" t="str">
        <f>IF(D112="","ZZZ9",IF(AND(#REF!&gt;0,#REF!&lt;5),D112&amp;#REF!,D112&amp;"9"))</f>
        <v>ZZZ9</v>
      </c>
      <c r="L112" s="190">
        <f t="shared" si="3"/>
        <v>999</v>
      </c>
      <c r="M112" s="218">
        <f t="shared" si="4"/>
        <v>999</v>
      </c>
      <c r="N112" s="214"/>
      <c r="O112" s="183"/>
      <c r="P112" s="113">
        <f t="shared" si="5"/>
        <v>999</v>
      </c>
      <c r="Q112" s="96"/>
    </row>
    <row r="113" spans="1:17" s="11" customFormat="1" ht="18.75" customHeight="1">
      <c r="A113" s="191">
        <v>107</v>
      </c>
      <c r="B113" s="94"/>
      <c r="C113" s="94"/>
      <c r="D113" s="95"/>
      <c r="E113" s="206"/>
      <c r="F113" s="112"/>
      <c r="G113" s="112"/>
      <c r="H113" s="395"/>
      <c r="I113" s="221"/>
      <c r="J113" s="188" t="e">
        <f>IF(AND(Q113="",#REF!&gt;0,#REF!&lt;5),K113,)</f>
        <v>#REF!</v>
      </c>
      <c r="K113" s="186" t="str">
        <f>IF(D113="","ZZZ9",IF(AND(#REF!&gt;0,#REF!&lt;5),D113&amp;#REF!,D113&amp;"9"))</f>
        <v>ZZZ9</v>
      </c>
      <c r="L113" s="190">
        <f t="shared" si="3"/>
        <v>999</v>
      </c>
      <c r="M113" s="218">
        <f t="shared" si="4"/>
        <v>999</v>
      </c>
      <c r="N113" s="214"/>
      <c r="O113" s="183"/>
      <c r="P113" s="113">
        <f t="shared" si="5"/>
        <v>999</v>
      </c>
      <c r="Q113" s="96"/>
    </row>
    <row r="114" spans="1:17" s="11" customFormat="1" ht="18.75" customHeight="1">
      <c r="A114" s="191">
        <v>108</v>
      </c>
      <c r="B114" s="94"/>
      <c r="C114" s="94"/>
      <c r="D114" s="95"/>
      <c r="E114" s="206"/>
      <c r="F114" s="112"/>
      <c r="G114" s="112"/>
      <c r="H114" s="395"/>
      <c r="I114" s="221"/>
      <c r="J114" s="188" t="e">
        <f>IF(AND(Q114="",#REF!&gt;0,#REF!&lt;5),K114,)</f>
        <v>#REF!</v>
      </c>
      <c r="K114" s="186" t="str">
        <f>IF(D114="","ZZZ9",IF(AND(#REF!&gt;0,#REF!&lt;5),D114&amp;#REF!,D114&amp;"9"))</f>
        <v>ZZZ9</v>
      </c>
      <c r="L114" s="190">
        <f t="shared" si="3"/>
        <v>999</v>
      </c>
      <c r="M114" s="218">
        <f t="shared" si="4"/>
        <v>999</v>
      </c>
      <c r="N114" s="214"/>
      <c r="O114" s="183"/>
      <c r="P114" s="113">
        <f t="shared" si="5"/>
        <v>999</v>
      </c>
      <c r="Q114" s="96"/>
    </row>
    <row r="115" spans="1:17" s="11" customFormat="1" ht="18.75" customHeight="1">
      <c r="A115" s="191">
        <v>109</v>
      </c>
      <c r="B115" s="94"/>
      <c r="C115" s="94"/>
      <c r="D115" s="95"/>
      <c r="E115" s="206"/>
      <c r="F115" s="112"/>
      <c r="G115" s="112"/>
      <c r="H115" s="395"/>
      <c r="I115" s="221"/>
      <c r="J115" s="188" t="e">
        <f>IF(AND(Q115="",#REF!&gt;0,#REF!&lt;5),K115,)</f>
        <v>#REF!</v>
      </c>
      <c r="K115" s="186" t="str">
        <f>IF(D115="","ZZZ9",IF(AND(#REF!&gt;0,#REF!&lt;5),D115&amp;#REF!,D115&amp;"9"))</f>
        <v>ZZZ9</v>
      </c>
      <c r="L115" s="190">
        <f t="shared" si="3"/>
        <v>999</v>
      </c>
      <c r="M115" s="218">
        <f t="shared" si="4"/>
        <v>999</v>
      </c>
      <c r="N115" s="214"/>
      <c r="O115" s="183"/>
      <c r="P115" s="113">
        <f t="shared" si="5"/>
        <v>999</v>
      </c>
      <c r="Q115" s="96"/>
    </row>
    <row r="116" spans="1:17" s="11" customFormat="1" ht="18.75" customHeight="1">
      <c r="A116" s="191">
        <v>110</v>
      </c>
      <c r="B116" s="94"/>
      <c r="C116" s="94"/>
      <c r="D116" s="95"/>
      <c r="E116" s="206"/>
      <c r="F116" s="112"/>
      <c r="G116" s="112"/>
      <c r="H116" s="395"/>
      <c r="I116" s="221"/>
      <c r="J116" s="188" t="e">
        <f>IF(AND(Q116="",#REF!&gt;0,#REF!&lt;5),K116,)</f>
        <v>#REF!</v>
      </c>
      <c r="K116" s="186" t="str">
        <f>IF(D116="","ZZZ9",IF(AND(#REF!&gt;0,#REF!&lt;5),D116&amp;#REF!,D116&amp;"9"))</f>
        <v>ZZZ9</v>
      </c>
      <c r="L116" s="190">
        <f t="shared" si="3"/>
        <v>999</v>
      </c>
      <c r="M116" s="218">
        <f t="shared" si="4"/>
        <v>999</v>
      </c>
      <c r="N116" s="214"/>
      <c r="O116" s="183"/>
      <c r="P116" s="113">
        <f t="shared" si="5"/>
        <v>999</v>
      </c>
      <c r="Q116" s="96"/>
    </row>
    <row r="117" spans="1:17" s="11" customFormat="1" ht="18.75" customHeight="1">
      <c r="A117" s="191">
        <v>111</v>
      </c>
      <c r="B117" s="94"/>
      <c r="C117" s="94"/>
      <c r="D117" s="95"/>
      <c r="E117" s="206"/>
      <c r="F117" s="112"/>
      <c r="G117" s="112"/>
      <c r="H117" s="395"/>
      <c r="I117" s="221"/>
      <c r="J117" s="188" t="e">
        <f>IF(AND(Q117="",#REF!&gt;0,#REF!&lt;5),K117,)</f>
        <v>#REF!</v>
      </c>
      <c r="K117" s="186" t="str">
        <f>IF(D117="","ZZZ9",IF(AND(#REF!&gt;0,#REF!&lt;5),D117&amp;#REF!,D117&amp;"9"))</f>
        <v>ZZZ9</v>
      </c>
      <c r="L117" s="190">
        <f t="shared" si="3"/>
        <v>999</v>
      </c>
      <c r="M117" s="218">
        <f t="shared" si="4"/>
        <v>999</v>
      </c>
      <c r="N117" s="214"/>
      <c r="O117" s="183"/>
      <c r="P117" s="113">
        <f t="shared" si="5"/>
        <v>999</v>
      </c>
      <c r="Q117" s="96"/>
    </row>
    <row r="118" spans="1:17" s="11" customFormat="1" ht="18.75" customHeight="1">
      <c r="A118" s="191">
        <v>112</v>
      </c>
      <c r="B118" s="94"/>
      <c r="C118" s="94"/>
      <c r="D118" s="95"/>
      <c r="E118" s="206"/>
      <c r="F118" s="112"/>
      <c r="G118" s="112"/>
      <c r="H118" s="395"/>
      <c r="I118" s="221"/>
      <c r="J118" s="188" t="e">
        <f>IF(AND(Q118="",#REF!&gt;0,#REF!&lt;5),K118,)</f>
        <v>#REF!</v>
      </c>
      <c r="K118" s="186" t="str">
        <f>IF(D118="","ZZZ9",IF(AND(#REF!&gt;0,#REF!&lt;5),D118&amp;#REF!,D118&amp;"9"))</f>
        <v>ZZZ9</v>
      </c>
      <c r="L118" s="190">
        <f t="shared" si="3"/>
        <v>999</v>
      </c>
      <c r="M118" s="218">
        <f t="shared" si="4"/>
        <v>999</v>
      </c>
      <c r="N118" s="214"/>
      <c r="O118" s="183"/>
      <c r="P118" s="113">
        <f t="shared" si="5"/>
        <v>999</v>
      </c>
      <c r="Q118" s="96"/>
    </row>
    <row r="119" spans="1:17" s="11" customFormat="1" ht="18.75" customHeight="1">
      <c r="A119" s="191">
        <v>113</v>
      </c>
      <c r="B119" s="94"/>
      <c r="C119" s="94"/>
      <c r="D119" s="95"/>
      <c r="E119" s="206"/>
      <c r="F119" s="112"/>
      <c r="G119" s="112"/>
      <c r="H119" s="395"/>
      <c r="I119" s="221"/>
      <c r="J119" s="188" t="e">
        <f>IF(AND(Q119="",#REF!&gt;0,#REF!&lt;5),K119,)</f>
        <v>#REF!</v>
      </c>
      <c r="K119" s="186" t="str">
        <f>IF(D119="","ZZZ9",IF(AND(#REF!&gt;0,#REF!&lt;5),D119&amp;#REF!,D119&amp;"9"))</f>
        <v>ZZZ9</v>
      </c>
      <c r="L119" s="190">
        <f t="shared" si="3"/>
        <v>999</v>
      </c>
      <c r="M119" s="218">
        <f t="shared" si="4"/>
        <v>999</v>
      </c>
      <c r="N119" s="214"/>
      <c r="O119" s="183"/>
      <c r="P119" s="113">
        <f t="shared" si="5"/>
        <v>999</v>
      </c>
      <c r="Q119" s="96"/>
    </row>
    <row r="120" spans="1:17" s="11" customFormat="1" ht="18.75" customHeight="1">
      <c r="A120" s="191">
        <v>114</v>
      </c>
      <c r="B120" s="94"/>
      <c r="C120" s="94"/>
      <c r="D120" s="95"/>
      <c r="E120" s="206"/>
      <c r="F120" s="112"/>
      <c r="G120" s="112"/>
      <c r="H120" s="395"/>
      <c r="I120" s="221"/>
      <c r="J120" s="188" t="e">
        <f>IF(AND(Q120="",#REF!&gt;0,#REF!&lt;5),K120,)</f>
        <v>#REF!</v>
      </c>
      <c r="K120" s="186" t="str">
        <f>IF(D120="","ZZZ9",IF(AND(#REF!&gt;0,#REF!&lt;5),D120&amp;#REF!,D120&amp;"9"))</f>
        <v>ZZZ9</v>
      </c>
      <c r="L120" s="190">
        <f t="shared" si="3"/>
        <v>999</v>
      </c>
      <c r="M120" s="218">
        <f t="shared" si="4"/>
        <v>999</v>
      </c>
      <c r="N120" s="214"/>
      <c r="O120" s="183"/>
      <c r="P120" s="113">
        <f t="shared" si="5"/>
        <v>999</v>
      </c>
      <c r="Q120" s="96"/>
    </row>
    <row r="121" spans="1:17" s="11" customFormat="1" ht="18.75" customHeight="1">
      <c r="A121" s="191">
        <v>115</v>
      </c>
      <c r="B121" s="94"/>
      <c r="C121" s="94"/>
      <c r="D121" s="95"/>
      <c r="E121" s="206"/>
      <c r="F121" s="112"/>
      <c r="G121" s="112"/>
      <c r="H121" s="395"/>
      <c r="I121" s="221"/>
      <c r="J121" s="188" t="e">
        <f>IF(AND(Q121="",#REF!&gt;0,#REF!&lt;5),K121,)</f>
        <v>#REF!</v>
      </c>
      <c r="K121" s="186" t="str">
        <f>IF(D121="","ZZZ9",IF(AND(#REF!&gt;0,#REF!&lt;5),D121&amp;#REF!,D121&amp;"9"))</f>
        <v>ZZZ9</v>
      </c>
      <c r="L121" s="190">
        <f t="shared" si="3"/>
        <v>999</v>
      </c>
      <c r="M121" s="218">
        <f t="shared" si="4"/>
        <v>999</v>
      </c>
      <c r="N121" s="214"/>
      <c r="O121" s="183"/>
      <c r="P121" s="113">
        <f t="shared" si="5"/>
        <v>999</v>
      </c>
      <c r="Q121" s="96"/>
    </row>
    <row r="122" spans="1:17" s="11" customFormat="1" ht="18.75" customHeight="1">
      <c r="A122" s="191">
        <v>116</v>
      </c>
      <c r="B122" s="94"/>
      <c r="C122" s="94"/>
      <c r="D122" s="95"/>
      <c r="E122" s="206"/>
      <c r="F122" s="112"/>
      <c r="G122" s="112"/>
      <c r="H122" s="395"/>
      <c r="I122" s="221"/>
      <c r="J122" s="188" t="e">
        <f>IF(AND(Q122="",#REF!&gt;0,#REF!&lt;5),K122,)</f>
        <v>#REF!</v>
      </c>
      <c r="K122" s="186" t="str">
        <f>IF(D122="","ZZZ9",IF(AND(#REF!&gt;0,#REF!&lt;5),D122&amp;#REF!,D122&amp;"9"))</f>
        <v>ZZZ9</v>
      </c>
      <c r="L122" s="190">
        <f t="shared" si="3"/>
        <v>999</v>
      </c>
      <c r="M122" s="218">
        <f t="shared" si="4"/>
        <v>999</v>
      </c>
      <c r="N122" s="214"/>
      <c r="O122" s="183"/>
      <c r="P122" s="113">
        <f t="shared" si="5"/>
        <v>999</v>
      </c>
      <c r="Q122" s="96"/>
    </row>
    <row r="123" spans="1:17" s="11" customFormat="1" ht="18.75" customHeight="1">
      <c r="A123" s="191">
        <v>117</v>
      </c>
      <c r="B123" s="94"/>
      <c r="C123" s="94"/>
      <c r="D123" s="95"/>
      <c r="E123" s="206"/>
      <c r="F123" s="112"/>
      <c r="G123" s="112"/>
      <c r="H123" s="395"/>
      <c r="I123" s="221"/>
      <c r="J123" s="188" t="e">
        <f>IF(AND(Q123="",#REF!&gt;0,#REF!&lt;5),K123,)</f>
        <v>#REF!</v>
      </c>
      <c r="K123" s="186" t="str">
        <f>IF(D123="","ZZZ9",IF(AND(#REF!&gt;0,#REF!&lt;5),D123&amp;#REF!,D123&amp;"9"))</f>
        <v>ZZZ9</v>
      </c>
      <c r="L123" s="190">
        <f t="shared" si="3"/>
        <v>999</v>
      </c>
      <c r="M123" s="218">
        <f t="shared" si="4"/>
        <v>999</v>
      </c>
      <c r="N123" s="214"/>
      <c r="O123" s="183"/>
      <c r="P123" s="113">
        <f t="shared" si="5"/>
        <v>999</v>
      </c>
      <c r="Q123" s="96"/>
    </row>
    <row r="124" spans="1:17" s="11" customFormat="1" ht="18.75" customHeight="1">
      <c r="A124" s="191">
        <v>118</v>
      </c>
      <c r="B124" s="94"/>
      <c r="C124" s="94"/>
      <c r="D124" s="95"/>
      <c r="E124" s="206"/>
      <c r="F124" s="112"/>
      <c r="G124" s="112"/>
      <c r="H124" s="395"/>
      <c r="I124" s="221"/>
      <c r="J124" s="188" t="e">
        <f>IF(AND(Q124="",#REF!&gt;0,#REF!&lt;5),K124,)</f>
        <v>#REF!</v>
      </c>
      <c r="K124" s="186" t="str">
        <f>IF(D124="","ZZZ9",IF(AND(#REF!&gt;0,#REF!&lt;5),D124&amp;#REF!,D124&amp;"9"))</f>
        <v>ZZZ9</v>
      </c>
      <c r="L124" s="190">
        <f t="shared" si="3"/>
        <v>999</v>
      </c>
      <c r="M124" s="218">
        <f t="shared" si="4"/>
        <v>999</v>
      </c>
      <c r="N124" s="214"/>
      <c r="O124" s="183"/>
      <c r="P124" s="113">
        <f t="shared" si="5"/>
        <v>999</v>
      </c>
      <c r="Q124" s="96"/>
    </row>
    <row r="125" spans="1:17" s="11" customFormat="1" ht="18.75" customHeight="1">
      <c r="A125" s="191">
        <v>119</v>
      </c>
      <c r="B125" s="94"/>
      <c r="C125" s="94"/>
      <c r="D125" s="95"/>
      <c r="E125" s="206"/>
      <c r="F125" s="112"/>
      <c r="G125" s="112"/>
      <c r="H125" s="395"/>
      <c r="I125" s="221"/>
      <c r="J125" s="188" t="e">
        <f>IF(AND(Q125="",#REF!&gt;0,#REF!&lt;5),K125,)</f>
        <v>#REF!</v>
      </c>
      <c r="K125" s="186" t="str">
        <f>IF(D125="","ZZZ9",IF(AND(#REF!&gt;0,#REF!&lt;5),D125&amp;#REF!,D125&amp;"9"))</f>
        <v>ZZZ9</v>
      </c>
      <c r="L125" s="190">
        <f t="shared" si="3"/>
        <v>999</v>
      </c>
      <c r="M125" s="218">
        <f t="shared" si="4"/>
        <v>999</v>
      </c>
      <c r="N125" s="214"/>
      <c r="O125" s="183"/>
      <c r="P125" s="113">
        <f t="shared" si="5"/>
        <v>999</v>
      </c>
      <c r="Q125" s="96"/>
    </row>
    <row r="126" spans="1:17" s="11" customFormat="1" ht="18.75" customHeight="1">
      <c r="A126" s="191">
        <v>120</v>
      </c>
      <c r="B126" s="94"/>
      <c r="C126" s="94"/>
      <c r="D126" s="95"/>
      <c r="E126" s="206"/>
      <c r="F126" s="112"/>
      <c r="G126" s="112"/>
      <c r="H126" s="395"/>
      <c r="I126" s="221"/>
      <c r="J126" s="188" t="e">
        <f>IF(AND(Q126="",#REF!&gt;0,#REF!&lt;5),K126,)</f>
        <v>#REF!</v>
      </c>
      <c r="K126" s="186" t="str">
        <f>IF(D126="","ZZZ9",IF(AND(#REF!&gt;0,#REF!&lt;5),D126&amp;#REF!,D126&amp;"9"))</f>
        <v>ZZZ9</v>
      </c>
      <c r="L126" s="190">
        <f t="shared" si="3"/>
        <v>999</v>
      </c>
      <c r="M126" s="218">
        <f t="shared" si="4"/>
        <v>999</v>
      </c>
      <c r="N126" s="214"/>
      <c r="O126" s="183"/>
      <c r="P126" s="113">
        <f t="shared" si="5"/>
        <v>999</v>
      </c>
      <c r="Q126" s="96"/>
    </row>
    <row r="127" spans="1:17" s="11" customFormat="1" ht="18.75" customHeight="1">
      <c r="A127" s="191">
        <v>121</v>
      </c>
      <c r="B127" s="94"/>
      <c r="C127" s="94"/>
      <c r="D127" s="95"/>
      <c r="E127" s="206"/>
      <c r="F127" s="112"/>
      <c r="G127" s="112"/>
      <c r="H127" s="395"/>
      <c r="I127" s="221"/>
      <c r="J127" s="188" t="e">
        <f>IF(AND(Q127="",#REF!&gt;0,#REF!&lt;5),K127,)</f>
        <v>#REF!</v>
      </c>
      <c r="K127" s="186" t="str">
        <f>IF(D127="","ZZZ9",IF(AND(#REF!&gt;0,#REF!&lt;5),D127&amp;#REF!,D127&amp;"9"))</f>
        <v>ZZZ9</v>
      </c>
      <c r="L127" s="190">
        <f t="shared" si="3"/>
        <v>999</v>
      </c>
      <c r="M127" s="218">
        <f t="shared" si="4"/>
        <v>999</v>
      </c>
      <c r="N127" s="214"/>
      <c r="O127" s="183"/>
      <c r="P127" s="113">
        <f t="shared" si="5"/>
        <v>999</v>
      </c>
      <c r="Q127" s="96"/>
    </row>
    <row r="128" spans="1:17" s="11" customFormat="1" ht="18.75" customHeight="1">
      <c r="A128" s="191">
        <v>122</v>
      </c>
      <c r="B128" s="94"/>
      <c r="C128" s="94"/>
      <c r="D128" s="95"/>
      <c r="E128" s="206"/>
      <c r="F128" s="112"/>
      <c r="G128" s="112"/>
      <c r="H128" s="395"/>
      <c r="I128" s="221"/>
      <c r="J128" s="188" t="e">
        <f>IF(AND(Q128="",#REF!&gt;0,#REF!&lt;5),K128,)</f>
        <v>#REF!</v>
      </c>
      <c r="K128" s="186" t="str">
        <f>IF(D128="","ZZZ9",IF(AND(#REF!&gt;0,#REF!&lt;5),D128&amp;#REF!,D128&amp;"9"))</f>
        <v>ZZZ9</v>
      </c>
      <c r="L128" s="190">
        <f t="shared" si="3"/>
        <v>999</v>
      </c>
      <c r="M128" s="218">
        <f t="shared" si="4"/>
        <v>999</v>
      </c>
      <c r="N128" s="214"/>
      <c r="O128" s="183"/>
      <c r="P128" s="113">
        <f t="shared" si="5"/>
        <v>999</v>
      </c>
      <c r="Q128" s="96"/>
    </row>
    <row r="129" spans="1:17" s="11" customFormat="1" ht="18.75" customHeight="1">
      <c r="A129" s="191">
        <v>123</v>
      </c>
      <c r="B129" s="94"/>
      <c r="C129" s="94"/>
      <c r="D129" s="95"/>
      <c r="E129" s="206"/>
      <c r="F129" s="112"/>
      <c r="G129" s="112"/>
      <c r="H129" s="395"/>
      <c r="I129" s="221"/>
      <c r="J129" s="188" t="e">
        <f>IF(AND(Q129="",#REF!&gt;0,#REF!&lt;5),K129,)</f>
        <v>#REF!</v>
      </c>
      <c r="K129" s="186" t="str">
        <f>IF(D129="","ZZZ9",IF(AND(#REF!&gt;0,#REF!&lt;5),D129&amp;#REF!,D129&amp;"9"))</f>
        <v>ZZZ9</v>
      </c>
      <c r="L129" s="190">
        <f t="shared" si="3"/>
        <v>999</v>
      </c>
      <c r="M129" s="218">
        <f t="shared" si="4"/>
        <v>999</v>
      </c>
      <c r="N129" s="214"/>
      <c r="O129" s="183"/>
      <c r="P129" s="113">
        <f t="shared" si="5"/>
        <v>999</v>
      </c>
      <c r="Q129" s="96"/>
    </row>
    <row r="130" spans="1:17" s="11" customFormat="1" ht="18.75" customHeight="1">
      <c r="A130" s="191">
        <v>124</v>
      </c>
      <c r="B130" s="94"/>
      <c r="C130" s="94"/>
      <c r="D130" s="95"/>
      <c r="E130" s="206"/>
      <c r="F130" s="112"/>
      <c r="G130" s="112"/>
      <c r="H130" s="395"/>
      <c r="I130" s="221"/>
      <c r="J130" s="188" t="e">
        <f>IF(AND(Q130="",#REF!&gt;0,#REF!&lt;5),K130,)</f>
        <v>#REF!</v>
      </c>
      <c r="K130" s="186" t="str">
        <f>IF(D130="","ZZZ9",IF(AND(#REF!&gt;0,#REF!&lt;5),D130&amp;#REF!,D130&amp;"9"))</f>
        <v>ZZZ9</v>
      </c>
      <c r="L130" s="190">
        <f t="shared" si="3"/>
        <v>999</v>
      </c>
      <c r="M130" s="218">
        <f t="shared" si="4"/>
        <v>999</v>
      </c>
      <c r="N130" s="214"/>
      <c r="O130" s="183"/>
      <c r="P130" s="113">
        <f t="shared" si="5"/>
        <v>999</v>
      </c>
      <c r="Q130" s="96"/>
    </row>
    <row r="131" spans="1:17" s="11" customFormat="1" ht="18.75" customHeight="1">
      <c r="A131" s="191">
        <v>125</v>
      </c>
      <c r="B131" s="94"/>
      <c r="C131" s="94"/>
      <c r="D131" s="95"/>
      <c r="E131" s="206"/>
      <c r="F131" s="112"/>
      <c r="G131" s="112"/>
      <c r="H131" s="395"/>
      <c r="I131" s="221"/>
      <c r="J131" s="188" t="e">
        <f>IF(AND(Q131="",#REF!&gt;0,#REF!&lt;5),K131,)</f>
        <v>#REF!</v>
      </c>
      <c r="K131" s="186" t="str">
        <f>IF(D131="","ZZZ9",IF(AND(#REF!&gt;0,#REF!&lt;5),D131&amp;#REF!,D131&amp;"9"))</f>
        <v>ZZZ9</v>
      </c>
      <c r="L131" s="190">
        <f t="shared" si="3"/>
        <v>999</v>
      </c>
      <c r="M131" s="218">
        <f t="shared" si="4"/>
        <v>999</v>
      </c>
      <c r="N131" s="214"/>
      <c r="O131" s="183"/>
      <c r="P131" s="113">
        <f t="shared" si="5"/>
        <v>999</v>
      </c>
      <c r="Q131" s="96"/>
    </row>
    <row r="132" spans="1:17" s="11" customFormat="1" ht="18.75" customHeight="1">
      <c r="A132" s="191">
        <v>126</v>
      </c>
      <c r="B132" s="94"/>
      <c r="C132" s="94"/>
      <c r="D132" s="95"/>
      <c r="E132" s="206"/>
      <c r="F132" s="112"/>
      <c r="G132" s="112"/>
      <c r="H132" s="395"/>
      <c r="I132" s="221"/>
      <c r="J132" s="188" t="e">
        <f>IF(AND(Q132="",#REF!&gt;0,#REF!&lt;5),K132,)</f>
        <v>#REF!</v>
      </c>
      <c r="K132" s="186" t="str">
        <f>IF(D132="","ZZZ9",IF(AND(#REF!&gt;0,#REF!&lt;5),D132&amp;#REF!,D132&amp;"9"))</f>
        <v>ZZZ9</v>
      </c>
      <c r="L132" s="190">
        <f t="shared" si="3"/>
        <v>999</v>
      </c>
      <c r="M132" s="218">
        <f t="shared" si="4"/>
        <v>999</v>
      </c>
      <c r="N132" s="214"/>
      <c r="O132" s="183"/>
      <c r="P132" s="113">
        <f t="shared" si="5"/>
        <v>999</v>
      </c>
      <c r="Q132" s="96"/>
    </row>
    <row r="133" spans="1:17" s="11" customFormat="1" ht="18.75" customHeight="1">
      <c r="A133" s="191">
        <v>127</v>
      </c>
      <c r="B133" s="94"/>
      <c r="C133" s="94"/>
      <c r="D133" s="95"/>
      <c r="E133" s="206"/>
      <c r="F133" s="112"/>
      <c r="G133" s="112"/>
      <c r="H133" s="395"/>
      <c r="I133" s="221"/>
      <c r="J133" s="188" t="e">
        <f>IF(AND(Q133="",#REF!&gt;0,#REF!&lt;5),K133,)</f>
        <v>#REF!</v>
      </c>
      <c r="K133" s="186" t="str">
        <f>IF(D133="","ZZZ9",IF(AND(#REF!&gt;0,#REF!&lt;5),D133&amp;#REF!,D133&amp;"9"))</f>
        <v>ZZZ9</v>
      </c>
      <c r="L133" s="190">
        <f t="shared" si="3"/>
        <v>999</v>
      </c>
      <c r="M133" s="218">
        <f t="shared" si="4"/>
        <v>999</v>
      </c>
      <c r="N133" s="214"/>
      <c r="O133" s="183"/>
      <c r="P133" s="113">
        <f t="shared" si="5"/>
        <v>999</v>
      </c>
      <c r="Q133" s="96"/>
    </row>
    <row r="134" spans="1:17" s="11" customFormat="1" ht="18.75" customHeight="1">
      <c r="A134" s="191">
        <v>128</v>
      </c>
      <c r="B134" s="94"/>
      <c r="C134" s="94"/>
      <c r="D134" s="95"/>
      <c r="E134" s="206"/>
      <c r="F134" s="112"/>
      <c r="G134" s="112"/>
      <c r="H134" s="395"/>
      <c r="I134" s="221"/>
      <c r="J134" s="188" t="e">
        <f>IF(AND(Q134="",#REF!&gt;0,#REF!&lt;5),K134,)</f>
        <v>#REF!</v>
      </c>
      <c r="K134" s="186" t="str">
        <f>IF(D134="","ZZZ9",IF(AND(#REF!&gt;0,#REF!&lt;5),D134&amp;#REF!,D134&amp;"9"))</f>
        <v>ZZZ9</v>
      </c>
      <c r="L134" s="190">
        <f t="shared" si="3"/>
        <v>999</v>
      </c>
      <c r="M134" s="218">
        <f t="shared" si="4"/>
        <v>999</v>
      </c>
      <c r="N134" s="214"/>
      <c r="O134" s="219"/>
      <c r="P134" s="220">
        <f t="shared" si="5"/>
        <v>999</v>
      </c>
      <c r="Q134" s="221"/>
    </row>
    <row r="135" spans="1:17" ht="12.75">
      <c r="A135" s="191">
        <v>129</v>
      </c>
      <c r="B135" s="94"/>
      <c r="C135" s="94"/>
      <c r="D135" s="95"/>
      <c r="E135" s="206"/>
      <c r="F135" s="112"/>
      <c r="G135" s="112"/>
      <c r="H135" s="395"/>
      <c r="I135" s="221"/>
      <c r="J135" s="188" t="e">
        <f>IF(AND(Q135="",#REF!&gt;0,#REF!&lt;5),K135,)</f>
        <v>#REF!</v>
      </c>
      <c r="K135" s="186" t="str">
        <f>IF(D135="","ZZZ9",IF(AND(#REF!&gt;0,#REF!&lt;5),D135&amp;#REF!,D135&amp;"9"))</f>
        <v>ZZZ9</v>
      </c>
      <c r="L135" s="190">
        <f t="shared" si="3"/>
        <v>999</v>
      </c>
      <c r="M135" s="218">
        <f t="shared" si="4"/>
        <v>999</v>
      </c>
      <c r="N135" s="214"/>
      <c r="O135" s="183"/>
      <c r="P135" s="113">
        <f t="shared" si="5"/>
        <v>999</v>
      </c>
      <c r="Q135" s="96"/>
    </row>
    <row r="136" spans="1:17" ht="12.75">
      <c r="A136" s="191">
        <v>130</v>
      </c>
      <c r="B136" s="94"/>
      <c r="C136" s="94"/>
      <c r="D136" s="95"/>
      <c r="E136" s="206"/>
      <c r="F136" s="112"/>
      <c r="G136" s="112"/>
      <c r="H136" s="395"/>
      <c r="I136" s="221"/>
      <c r="J136" s="188" t="e">
        <f>IF(AND(Q136="",#REF!&gt;0,#REF!&lt;5),K136,)</f>
        <v>#REF!</v>
      </c>
      <c r="K136" s="186" t="str">
        <f>IF(D136="","ZZZ9",IF(AND(#REF!&gt;0,#REF!&lt;5),D136&amp;#REF!,D136&amp;"9"))</f>
        <v>ZZZ9</v>
      </c>
      <c r="L136" s="190">
        <f t="shared" si="3"/>
        <v>999</v>
      </c>
      <c r="M136" s="218">
        <f t="shared" si="4"/>
        <v>999</v>
      </c>
      <c r="N136" s="214"/>
      <c r="O136" s="183"/>
      <c r="P136" s="113">
        <f t="shared" si="5"/>
        <v>999</v>
      </c>
      <c r="Q136" s="96"/>
    </row>
    <row r="137" spans="1:17" ht="12.75">
      <c r="A137" s="191">
        <v>131</v>
      </c>
      <c r="B137" s="94"/>
      <c r="C137" s="94"/>
      <c r="D137" s="95"/>
      <c r="E137" s="206"/>
      <c r="F137" s="112"/>
      <c r="G137" s="112"/>
      <c r="H137" s="395"/>
      <c r="I137" s="221"/>
      <c r="J137" s="188" t="e">
        <f>IF(AND(Q137="",#REF!&gt;0,#REF!&lt;5),K137,)</f>
        <v>#REF!</v>
      </c>
      <c r="K137" s="186" t="str">
        <f>IF(D137="","ZZZ9",IF(AND(#REF!&gt;0,#REF!&lt;5),D137&amp;#REF!,D137&amp;"9"))</f>
        <v>ZZZ9</v>
      </c>
      <c r="L137" s="190">
        <f t="shared" si="3"/>
        <v>999</v>
      </c>
      <c r="M137" s="218">
        <f t="shared" si="4"/>
        <v>999</v>
      </c>
      <c r="N137" s="214"/>
      <c r="O137" s="183"/>
      <c r="P137" s="113">
        <f t="shared" si="5"/>
        <v>999</v>
      </c>
      <c r="Q137" s="96"/>
    </row>
    <row r="138" spans="1:17" ht="12.75">
      <c r="A138" s="191">
        <v>132</v>
      </c>
      <c r="B138" s="94"/>
      <c r="C138" s="94"/>
      <c r="D138" s="95"/>
      <c r="E138" s="206"/>
      <c r="F138" s="112"/>
      <c r="G138" s="112"/>
      <c r="H138" s="395"/>
      <c r="I138" s="221"/>
      <c r="J138" s="188" t="e">
        <f>IF(AND(Q138="",#REF!&gt;0,#REF!&lt;5),K138,)</f>
        <v>#REF!</v>
      </c>
      <c r="K138" s="186" t="str">
        <f>IF(D138="","ZZZ9",IF(AND(#REF!&gt;0,#REF!&lt;5),D138&amp;#REF!,D138&amp;"9"))</f>
        <v>ZZZ9</v>
      </c>
      <c r="L138" s="190">
        <f t="shared" si="3"/>
        <v>999</v>
      </c>
      <c r="M138" s="218">
        <f t="shared" si="4"/>
        <v>999</v>
      </c>
      <c r="N138" s="214"/>
      <c r="O138" s="183"/>
      <c r="P138" s="113">
        <f t="shared" si="5"/>
        <v>999</v>
      </c>
      <c r="Q138" s="96"/>
    </row>
    <row r="139" spans="1:17" ht="12.75">
      <c r="A139" s="191">
        <v>133</v>
      </c>
      <c r="B139" s="94"/>
      <c r="C139" s="94"/>
      <c r="D139" s="95"/>
      <c r="E139" s="206"/>
      <c r="F139" s="112"/>
      <c r="G139" s="112"/>
      <c r="H139" s="395"/>
      <c r="I139" s="221"/>
      <c r="J139" s="188" t="e">
        <f>IF(AND(Q139="",#REF!&gt;0,#REF!&lt;5),K139,)</f>
        <v>#REF!</v>
      </c>
      <c r="K139" s="186" t="str">
        <f>IF(D139="","ZZZ9",IF(AND(#REF!&gt;0,#REF!&lt;5),D139&amp;#REF!,D139&amp;"9"))</f>
        <v>ZZZ9</v>
      </c>
      <c r="L139" s="190">
        <f t="shared" si="3"/>
        <v>999</v>
      </c>
      <c r="M139" s="218">
        <f t="shared" si="4"/>
        <v>999</v>
      </c>
      <c r="N139" s="214"/>
      <c r="O139" s="183"/>
      <c r="P139" s="113">
        <f t="shared" si="5"/>
        <v>999</v>
      </c>
      <c r="Q139" s="96"/>
    </row>
    <row r="140" spans="1:17" ht="12.75">
      <c r="A140" s="191">
        <v>134</v>
      </c>
      <c r="B140" s="94"/>
      <c r="C140" s="94"/>
      <c r="D140" s="95"/>
      <c r="E140" s="206"/>
      <c r="F140" s="112"/>
      <c r="G140" s="112"/>
      <c r="H140" s="395"/>
      <c r="I140" s="221"/>
      <c r="J140" s="188" t="e">
        <f>IF(AND(Q140="",#REF!&gt;0,#REF!&lt;5),K140,)</f>
        <v>#REF!</v>
      </c>
      <c r="K140" s="186" t="str">
        <f>IF(D140="","ZZZ9",IF(AND(#REF!&gt;0,#REF!&lt;5),D140&amp;#REF!,D140&amp;"9"))</f>
        <v>ZZZ9</v>
      </c>
      <c r="L140" s="190">
        <f t="shared" si="3"/>
        <v>999</v>
      </c>
      <c r="M140" s="218">
        <f t="shared" si="4"/>
        <v>999</v>
      </c>
      <c r="N140" s="214"/>
      <c r="O140" s="183"/>
      <c r="P140" s="113">
        <f t="shared" si="5"/>
        <v>999</v>
      </c>
      <c r="Q140" s="96"/>
    </row>
    <row r="141" spans="1:17" ht="12.75">
      <c r="A141" s="191">
        <v>135</v>
      </c>
      <c r="B141" s="94"/>
      <c r="C141" s="94"/>
      <c r="D141" s="95"/>
      <c r="E141" s="206"/>
      <c r="F141" s="112"/>
      <c r="G141" s="112"/>
      <c r="H141" s="395"/>
      <c r="I141" s="221"/>
      <c r="J141" s="188" t="e">
        <f>IF(AND(Q141="",#REF!&gt;0,#REF!&lt;5),K141,)</f>
        <v>#REF!</v>
      </c>
      <c r="K141" s="186" t="str">
        <f>IF(D141="","ZZZ9",IF(AND(#REF!&gt;0,#REF!&lt;5),D141&amp;#REF!,D141&amp;"9"))</f>
        <v>ZZZ9</v>
      </c>
      <c r="L141" s="190">
        <f t="shared" si="3"/>
        <v>999</v>
      </c>
      <c r="M141" s="218">
        <f t="shared" si="4"/>
        <v>999</v>
      </c>
      <c r="N141" s="214"/>
      <c r="O141" s="219"/>
      <c r="P141" s="220">
        <f t="shared" si="5"/>
        <v>999</v>
      </c>
      <c r="Q141" s="221"/>
    </row>
    <row r="142" spans="1:17" ht="12.75">
      <c r="A142" s="191">
        <v>136</v>
      </c>
      <c r="B142" s="94"/>
      <c r="C142" s="94"/>
      <c r="D142" s="95"/>
      <c r="E142" s="206"/>
      <c r="F142" s="112"/>
      <c r="G142" s="112"/>
      <c r="H142" s="395"/>
      <c r="I142" s="221"/>
      <c r="J142" s="188" t="e">
        <f>IF(AND(Q142="",#REF!&gt;0,#REF!&lt;5),K142,)</f>
        <v>#REF!</v>
      </c>
      <c r="K142" s="186" t="str">
        <f>IF(D142="","ZZZ9",IF(AND(#REF!&gt;0,#REF!&lt;5),D142&amp;#REF!,D142&amp;"9"))</f>
        <v>ZZZ9</v>
      </c>
      <c r="L142" s="190">
        <f t="shared" si="3"/>
        <v>999</v>
      </c>
      <c r="M142" s="218">
        <f t="shared" si="4"/>
        <v>999</v>
      </c>
      <c r="N142" s="214"/>
      <c r="O142" s="183"/>
      <c r="P142" s="113">
        <f t="shared" si="5"/>
        <v>999</v>
      </c>
      <c r="Q142" s="96"/>
    </row>
    <row r="143" spans="1:17" ht="12.75">
      <c r="A143" s="191">
        <v>137</v>
      </c>
      <c r="B143" s="94"/>
      <c r="C143" s="94"/>
      <c r="D143" s="95"/>
      <c r="E143" s="206"/>
      <c r="F143" s="112"/>
      <c r="G143" s="112"/>
      <c r="H143" s="395"/>
      <c r="I143" s="221"/>
      <c r="J143" s="188" t="e">
        <f>IF(AND(Q143="",#REF!&gt;0,#REF!&lt;5),K143,)</f>
        <v>#REF!</v>
      </c>
      <c r="K143" s="186" t="str">
        <f>IF(D143="","ZZZ9",IF(AND(#REF!&gt;0,#REF!&lt;5),D143&amp;#REF!,D143&amp;"9"))</f>
        <v>ZZZ9</v>
      </c>
      <c r="L143" s="190">
        <f t="shared" si="3"/>
        <v>999</v>
      </c>
      <c r="M143" s="218">
        <f t="shared" si="4"/>
        <v>999</v>
      </c>
      <c r="N143" s="214"/>
      <c r="O143" s="183"/>
      <c r="P143" s="113">
        <f t="shared" si="5"/>
        <v>999</v>
      </c>
      <c r="Q143" s="96"/>
    </row>
    <row r="144" spans="1:17" ht="12.75">
      <c r="A144" s="191">
        <v>138</v>
      </c>
      <c r="B144" s="94"/>
      <c r="C144" s="94"/>
      <c r="D144" s="95"/>
      <c r="E144" s="206"/>
      <c r="F144" s="112"/>
      <c r="G144" s="112"/>
      <c r="H144" s="395"/>
      <c r="I144" s="221"/>
      <c r="J144" s="188" t="e">
        <f>IF(AND(Q144="",#REF!&gt;0,#REF!&lt;5),K144,)</f>
        <v>#REF!</v>
      </c>
      <c r="K144" s="186" t="str">
        <f>IF(D144="","ZZZ9",IF(AND(#REF!&gt;0,#REF!&lt;5),D144&amp;#REF!,D144&amp;"9"))</f>
        <v>ZZZ9</v>
      </c>
      <c r="L144" s="190">
        <f t="shared" si="3"/>
        <v>999</v>
      </c>
      <c r="M144" s="218">
        <f t="shared" si="4"/>
        <v>999</v>
      </c>
      <c r="N144" s="214"/>
      <c r="O144" s="183"/>
      <c r="P144" s="113">
        <f t="shared" si="5"/>
        <v>999</v>
      </c>
      <c r="Q144" s="96"/>
    </row>
    <row r="145" spans="1:17" ht="12.75">
      <c r="A145" s="191">
        <v>139</v>
      </c>
      <c r="B145" s="94"/>
      <c r="C145" s="94"/>
      <c r="D145" s="95"/>
      <c r="E145" s="206"/>
      <c r="F145" s="112"/>
      <c r="G145" s="112"/>
      <c r="H145" s="395"/>
      <c r="I145" s="221"/>
      <c r="J145" s="188" t="e">
        <f>IF(AND(Q145="",#REF!&gt;0,#REF!&lt;5),K145,)</f>
        <v>#REF!</v>
      </c>
      <c r="K145" s="186" t="str">
        <f>IF(D145="","ZZZ9",IF(AND(#REF!&gt;0,#REF!&lt;5),D145&amp;#REF!,D145&amp;"9"))</f>
        <v>ZZZ9</v>
      </c>
      <c r="L145" s="190">
        <f t="shared" si="3"/>
        <v>999</v>
      </c>
      <c r="M145" s="218">
        <f t="shared" si="4"/>
        <v>999</v>
      </c>
      <c r="N145" s="214"/>
      <c r="O145" s="183"/>
      <c r="P145" s="113">
        <f t="shared" si="5"/>
        <v>999</v>
      </c>
      <c r="Q145" s="96"/>
    </row>
    <row r="146" spans="1:17" ht="12.75">
      <c r="A146" s="191">
        <v>140</v>
      </c>
      <c r="B146" s="94"/>
      <c r="C146" s="94"/>
      <c r="D146" s="95"/>
      <c r="E146" s="206"/>
      <c r="F146" s="112"/>
      <c r="G146" s="112"/>
      <c r="H146" s="395"/>
      <c r="I146" s="221"/>
      <c r="J146" s="188" t="e">
        <f>IF(AND(Q146="",#REF!&gt;0,#REF!&lt;5),K146,)</f>
        <v>#REF!</v>
      </c>
      <c r="K146" s="186" t="str">
        <f>IF(D146="","ZZZ9",IF(AND(#REF!&gt;0,#REF!&lt;5),D146&amp;#REF!,D146&amp;"9"))</f>
        <v>ZZZ9</v>
      </c>
      <c r="L146" s="190">
        <f t="shared" si="3"/>
        <v>999</v>
      </c>
      <c r="M146" s="218">
        <f t="shared" si="4"/>
        <v>999</v>
      </c>
      <c r="N146" s="214"/>
      <c r="O146" s="183"/>
      <c r="P146" s="113">
        <f t="shared" si="5"/>
        <v>999</v>
      </c>
      <c r="Q146" s="96"/>
    </row>
    <row r="147" spans="1:17" ht="12.75">
      <c r="A147" s="191">
        <v>141</v>
      </c>
      <c r="B147" s="94"/>
      <c r="C147" s="94"/>
      <c r="D147" s="95"/>
      <c r="E147" s="206"/>
      <c r="F147" s="112"/>
      <c r="G147" s="112"/>
      <c r="H147" s="395"/>
      <c r="I147" s="221"/>
      <c r="J147" s="188" t="e">
        <f>IF(AND(Q147="",#REF!&gt;0,#REF!&lt;5),K147,)</f>
        <v>#REF!</v>
      </c>
      <c r="K147" s="186" t="str">
        <f>IF(D147="","ZZZ9",IF(AND(#REF!&gt;0,#REF!&lt;5),D147&amp;#REF!,D147&amp;"9"))</f>
        <v>ZZZ9</v>
      </c>
      <c r="L147" s="190">
        <f t="shared" si="3"/>
        <v>999</v>
      </c>
      <c r="M147" s="218">
        <f t="shared" si="4"/>
        <v>999</v>
      </c>
      <c r="N147" s="214"/>
      <c r="O147" s="183"/>
      <c r="P147" s="113">
        <f t="shared" si="5"/>
        <v>999</v>
      </c>
      <c r="Q147" s="96"/>
    </row>
    <row r="148" spans="1:17" ht="12.75">
      <c r="A148" s="191">
        <v>142</v>
      </c>
      <c r="B148" s="94"/>
      <c r="C148" s="94"/>
      <c r="D148" s="95"/>
      <c r="E148" s="206"/>
      <c r="F148" s="112"/>
      <c r="G148" s="112"/>
      <c r="H148" s="395"/>
      <c r="I148" s="221"/>
      <c r="J148" s="188" t="e">
        <f>IF(AND(Q148="",#REF!&gt;0,#REF!&lt;5),K148,)</f>
        <v>#REF!</v>
      </c>
      <c r="K148" s="186" t="str">
        <f>IF(D148="","ZZZ9",IF(AND(#REF!&gt;0,#REF!&lt;5),D148&amp;#REF!,D148&amp;"9"))</f>
        <v>ZZZ9</v>
      </c>
      <c r="L148" s="190">
        <f t="shared" si="3"/>
        <v>999</v>
      </c>
      <c r="M148" s="218">
        <f t="shared" si="4"/>
        <v>999</v>
      </c>
      <c r="N148" s="214"/>
      <c r="O148" s="219"/>
      <c r="P148" s="220">
        <f t="shared" si="5"/>
        <v>999</v>
      </c>
      <c r="Q148" s="221"/>
    </row>
    <row r="149" spans="1:17" ht="12.75">
      <c r="A149" s="191">
        <v>143</v>
      </c>
      <c r="B149" s="94"/>
      <c r="C149" s="94"/>
      <c r="D149" s="95"/>
      <c r="E149" s="206"/>
      <c r="F149" s="112"/>
      <c r="G149" s="112"/>
      <c r="H149" s="395"/>
      <c r="I149" s="221"/>
      <c r="J149" s="188" t="e">
        <f>IF(AND(Q149="",#REF!&gt;0,#REF!&lt;5),K149,)</f>
        <v>#REF!</v>
      </c>
      <c r="K149" s="186" t="str">
        <f>IF(D149="","ZZZ9",IF(AND(#REF!&gt;0,#REF!&lt;5),D149&amp;#REF!,D149&amp;"9"))</f>
        <v>ZZZ9</v>
      </c>
      <c r="L149" s="190">
        <f t="shared" si="3"/>
        <v>999</v>
      </c>
      <c r="M149" s="218">
        <f t="shared" si="4"/>
        <v>999</v>
      </c>
      <c r="N149" s="214"/>
      <c r="O149" s="183"/>
      <c r="P149" s="113">
        <f t="shared" si="5"/>
        <v>999</v>
      </c>
      <c r="Q149" s="96"/>
    </row>
    <row r="150" spans="1:17" ht="12.75">
      <c r="A150" s="191">
        <v>144</v>
      </c>
      <c r="B150" s="94"/>
      <c r="C150" s="94"/>
      <c r="D150" s="95"/>
      <c r="E150" s="206"/>
      <c r="F150" s="112"/>
      <c r="G150" s="112"/>
      <c r="H150" s="395"/>
      <c r="I150" s="221"/>
      <c r="J150" s="188" t="e">
        <f>IF(AND(Q150="",#REF!&gt;0,#REF!&lt;5),K150,)</f>
        <v>#REF!</v>
      </c>
      <c r="K150" s="186" t="str">
        <f>IF(D150="","ZZZ9",IF(AND(#REF!&gt;0,#REF!&lt;5),D150&amp;#REF!,D150&amp;"9"))</f>
        <v>ZZZ9</v>
      </c>
      <c r="L150" s="190">
        <f t="shared" si="3"/>
        <v>999</v>
      </c>
      <c r="M150" s="218">
        <f t="shared" si="4"/>
        <v>999</v>
      </c>
      <c r="N150" s="214"/>
      <c r="O150" s="183"/>
      <c r="P150" s="113">
        <f t="shared" si="5"/>
        <v>999</v>
      </c>
      <c r="Q150" s="96"/>
    </row>
    <row r="151" spans="1:17" ht="12.75">
      <c r="A151" s="191">
        <v>145</v>
      </c>
      <c r="B151" s="94"/>
      <c r="C151" s="94"/>
      <c r="D151" s="95"/>
      <c r="E151" s="206"/>
      <c r="F151" s="112"/>
      <c r="G151" s="112"/>
      <c r="H151" s="395"/>
      <c r="I151" s="221"/>
      <c r="J151" s="188" t="e">
        <f>IF(AND(Q151="",#REF!&gt;0,#REF!&lt;5),K151,)</f>
        <v>#REF!</v>
      </c>
      <c r="K151" s="186" t="str">
        <f>IF(D151="","ZZZ9",IF(AND(#REF!&gt;0,#REF!&lt;5),D151&amp;#REF!,D151&amp;"9"))</f>
        <v>ZZZ9</v>
      </c>
      <c r="L151" s="190">
        <f t="shared" si="3"/>
        <v>999</v>
      </c>
      <c r="M151" s="218">
        <f t="shared" si="4"/>
        <v>999</v>
      </c>
      <c r="N151" s="214"/>
      <c r="O151" s="183"/>
      <c r="P151" s="113">
        <f t="shared" si="5"/>
        <v>999</v>
      </c>
      <c r="Q151" s="96"/>
    </row>
    <row r="152" spans="1:17" ht="12.75">
      <c r="A152" s="191">
        <v>146</v>
      </c>
      <c r="B152" s="94"/>
      <c r="C152" s="94"/>
      <c r="D152" s="95"/>
      <c r="E152" s="206"/>
      <c r="F152" s="112"/>
      <c r="G152" s="112"/>
      <c r="H152" s="395"/>
      <c r="I152" s="221"/>
      <c r="J152" s="188" t="e">
        <f>IF(AND(Q152="",#REF!&gt;0,#REF!&lt;5),K152,)</f>
        <v>#REF!</v>
      </c>
      <c r="K152" s="186" t="str">
        <f>IF(D152="","ZZZ9",IF(AND(#REF!&gt;0,#REF!&lt;5),D152&amp;#REF!,D152&amp;"9"))</f>
        <v>ZZZ9</v>
      </c>
      <c r="L152" s="190">
        <f t="shared" si="3"/>
        <v>999</v>
      </c>
      <c r="M152" s="218">
        <f t="shared" si="4"/>
        <v>999</v>
      </c>
      <c r="N152" s="214"/>
      <c r="O152" s="183"/>
      <c r="P152" s="113">
        <f t="shared" si="5"/>
        <v>999</v>
      </c>
      <c r="Q152" s="96"/>
    </row>
    <row r="153" spans="1:17" ht="12.75">
      <c r="A153" s="191">
        <v>147</v>
      </c>
      <c r="B153" s="94"/>
      <c r="C153" s="94"/>
      <c r="D153" s="95"/>
      <c r="E153" s="206"/>
      <c r="F153" s="112"/>
      <c r="G153" s="112"/>
      <c r="H153" s="395"/>
      <c r="I153" s="221"/>
      <c r="J153" s="188" t="e">
        <f>IF(AND(Q153="",#REF!&gt;0,#REF!&lt;5),K153,)</f>
        <v>#REF!</v>
      </c>
      <c r="K153" s="186" t="str">
        <f>IF(D153="","ZZZ9",IF(AND(#REF!&gt;0,#REF!&lt;5),D153&amp;#REF!,D153&amp;"9"))</f>
        <v>ZZZ9</v>
      </c>
      <c r="L153" s="190">
        <f t="shared" si="3"/>
        <v>999</v>
      </c>
      <c r="M153" s="218">
        <f t="shared" si="4"/>
        <v>999</v>
      </c>
      <c r="N153" s="214"/>
      <c r="O153" s="183"/>
      <c r="P153" s="113">
        <f t="shared" si="5"/>
        <v>999</v>
      </c>
      <c r="Q153" s="96"/>
    </row>
    <row r="154" spans="1:17" ht="12.75">
      <c r="A154" s="191">
        <v>148</v>
      </c>
      <c r="B154" s="94"/>
      <c r="C154" s="94"/>
      <c r="D154" s="95"/>
      <c r="E154" s="206"/>
      <c r="F154" s="112"/>
      <c r="G154" s="112"/>
      <c r="H154" s="395"/>
      <c r="I154" s="221"/>
      <c r="J154" s="188" t="e">
        <f>IF(AND(Q154="",#REF!&gt;0,#REF!&lt;5),K154,)</f>
        <v>#REF!</v>
      </c>
      <c r="K154" s="186" t="str">
        <f>IF(D154="","ZZZ9",IF(AND(#REF!&gt;0,#REF!&lt;5),D154&amp;#REF!,D154&amp;"9"))</f>
        <v>ZZZ9</v>
      </c>
      <c r="L154" s="190">
        <f t="shared" si="3"/>
        <v>999</v>
      </c>
      <c r="M154" s="218">
        <f t="shared" si="4"/>
        <v>999</v>
      </c>
      <c r="N154" s="214"/>
      <c r="O154" s="183"/>
      <c r="P154" s="113">
        <f t="shared" si="5"/>
        <v>999</v>
      </c>
      <c r="Q154" s="96"/>
    </row>
    <row r="155" spans="1:17" ht="12.75">
      <c r="A155" s="191">
        <v>149</v>
      </c>
      <c r="B155" s="94"/>
      <c r="C155" s="94"/>
      <c r="D155" s="95"/>
      <c r="E155" s="206"/>
      <c r="F155" s="112"/>
      <c r="G155" s="112"/>
      <c r="H155" s="395"/>
      <c r="I155" s="221"/>
      <c r="J155" s="188" t="e">
        <f>IF(AND(Q155="",#REF!&gt;0,#REF!&lt;5),K155,)</f>
        <v>#REF!</v>
      </c>
      <c r="K155" s="186" t="str">
        <f>IF(D155="","ZZZ9",IF(AND(#REF!&gt;0,#REF!&lt;5),D155&amp;#REF!,D155&amp;"9"))</f>
        <v>ZZZ9</v>
      </c>
      <c r="L155" s="190">
        <f t="shared" si="3"/>
        <v>999</v>
      </c>
      <c r="M155" s="218">
        <f t="shared" si="4"/>
        <v>999</v>
      </c>
      <c r="N155" s="214"/>
      <c r="O155" s="183"/>
      <c r="P155" s="113">
        <f t="shared" si="5"/>
        <v>999</v>
      </c>
      <c r="Q155" s="96"/>
    </row>
    <row r="156" spans="1:17" ht="12.75">
      <c r="A156" s="191">
        <v>150</v>
      </c>
      <c r="B156" s="94"/>
      <c r="C156" s="94"/>
      <c r="D156" s="95"/>
      <c r="E156" s="206"/>
      <c r="F156" s="112"/>
      <c r="G156" s="112"/>
      <c r="H156" s="395"/>
      <c r="I156" s="221"/>
      <c r="J156" s="188" t="e">
        <f>IF(AND(Q156="",#REF!&gt;0,#REF!&lt;5),K156,)</f>
        <v>#REF!</v>
      </c>
      <c r="K156" s="186" t="str">
        <f>IF(D156="","ZZZ9",IF(AND(#REF!&gt;0,#REF!&lt;5),D156&amp;#REF!,D156&amp;"9"))</f>
        <v>ZZZ9</v>
      </c>
      <c r="L156" s="190">
        <f t="shared" si="3"/>
        <v>999</v>
      </c>
      <c r="M156" s="218">
        <f t="shared" si="4"/>
        <v>999</v>
      </c>
      <c r="N156" s="214"/>
      <c r="O156" s="183"/>
      <c r="P156" s="113">
        <f t="shared" si="5"/>
        <v>999</v>
      </c>
      <c r="Q156" s="96"/>
    </row>
  </sheetData>
  <sheetProtection/>
  <conditionalFormatting sqref="E70:E156">
    <cfRule type="expression" priority="41" dxfId="21" stopIfTrue="1">
      <formula>AND(ROUNDDOWN(($A$4-E70)/365.25,0)&lt;=13,G70&lt;&gt;"OK")</formula>
    </cfRule>
    <cfRule type="expression" priority="42" dxfId="20" stopIfTrue="1">
      <formula>AND(ROUNDDOWN(($A$4-E70)/365.25,0)&lt;=14,G70&lt;&gt;"OK")</formula>
    </cfRule>
    <cfRule type="expression" priority="43" dxfId="19" stopIfTrue="1">
      <formula>AND(ROUNDDOWN(($A$4-E70)/365.25,0)&lt;=17,G70&lt;&gt;"OK")</formula>
    </cfRule>
  </conditionalFormatting>
  <conditionalFormatting sqref="J7:J156">
    <cfRule type="cellIs" priority="40" dxfId="27" operator="equal" stopIfTrue="1">
      <formula>"Z"</formula>
    </cfRule>
  </conditionalFormatting>
  <conditionalFormatting sqref="A7:A156 B70:D156">
    <cfRule type="expression" priority="39" dxfId="8" stopIfTrue="1">
      <formula>$Q7&gt;=1</formula>
    </cfRule>
  </conditionalFormatting>
  <conditionalFormatting sqref="E7:E16">
    <cfRule type="expression" priority="7" dxfId="21" stopIfTrue="1">
      <formula>AND(ROUNDDOWN(($A$4-E7)/365.25,0)&lt;=13,G7&lt;&gt;"OK")</formula>
    </cfRule>
    <cfRule type="expression" priority="8" dxfId="20" stopIfTrue="1">
      <formula>AND(ROUNDDOWN(($A$4-E7)/365.25,0)&lt;=14,G7&lt;&gt;"OK")</formula>
    </cfRule>
    <cfRule type="expression" priority="9" dxfId="19" stopIfTrue="1">
      <formula>AND(ROUNDDOWN(($A$4-E7)/365.25,0)&lt;=17,G7&lt;&gt;"OK")</formula>
    </cfRule>
  </conditionalFormatting>
  <conditionalFormatting sqref="B7:D16">
    <cfRule type="expression" priority="6" dxfId="8" stopIfTrue="1">
      <formula>$Q7&gt;=1</formula>
    </cfRule>
  </conditionalFormatting>
  <conditionalFormatting sqref="E15:E16 E7:E12">
    <cfRule type="expression" priority="3" dxfId="21" stopIfTrue="1">
      <formula>AND(ROUNDDOWN(($A$4-E7)/365.25,0)&lt;=13,G7&lt;&gt;"OK")</formula>
    </cfRule>
    <cfRule type="expression" priority="4" dxfId="20" stopIfTrue="1">
      <formula>AND(ROUNDDOWN(($A$4-E7)/365.25,0)&lt;=14,G7&lt;&gt;"OK")</formula>
    </cfRule>
    <cfRule type="expression" priority="5" dxfId="19" stopIfTrue="1">
      <formula>AND(ROUNDDOWN(($A$4-E7)/365.25,0)&lt;=17,G7&lt;&gt;"OK")</formula>
    </cfRule>
  </conditionalFormatting>
  <conditionalFormatting sqref="C7:D15 B7:B12">
    <cfRule type="expression" priority="2" dxfId="8" stopIfTrue="1">
      <formula>$Q7&gt;=1</formula>
    </cfRule>
  </conditionalFormatting>
  <conditionalFormatting sqref="C16:D16">
    <cfRule type="expression" priority="1" dxfId="8" stopIfTrue="1">
      <formula>$Q17&gt;=1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50">
    <tabColor indexed="11"/>
  </sheetPr>
  <dimension ref="A1:AS140"/>
  <sheetViews>
    <sheetView zoomScalePageLayoutView="0" workbookViewId="0" topLeftCell="A10">
      <selection activeCell="M38" sqref="M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3" customWidth="1"/>
  </cols>
  <sheetData>
    <row r="1" spans="1:37" s="116" customFormat="1" ht="21.75" customHeight="1">
      <c r="A1" s="226" t="str">
        <f>Altalanos!$A$6</f>
        <v>Budapest Város Szenior Bajnokság</v>
      </c>
      <c r="B1" s="226"/>
      <c r="C1" s="227"/>
      <c r="D1" s="227"/>
      <c r="E1" s="227"/>
      <c r="F1" s="227"/>
      <c r="G1" s="227"/>
      <c r="H1" s="226"/>
      <c r="I1" s="228"/>
      <c r="J1" s="229"/>
      <c r="K1" s="230" t="s">
        <v>52</v>
      </c>
      <c r="L1" s="231"/>
      <c r="M1" s="232"/>
      <c r="N1" s="229"/>
      <c r="O1" s="229" t="s">
        <v>13</v>
      </c>
      <c r="P1" s="229"/>
      <c r="Q1" s="227"/>
      <c r="R1" s="229"/>
      <c r="T1" s="277"/>
      <c r="U1" s="277"/>
      <c r="V1" s="277"/>
      <c r="W1" s="277"/>
      <c r="X1" s="277"/>
      <c r="Y1" s="277"/>
      <c r="Z1" s="277"/>
      <c r="AA1" s="277"/>
      <c r="AB1" s="375" t="e">
        <f>IF($Y$5=1,CONCATENATE(VLOOKUP($Y$3,$AA$2:$AH$14,2)),CONCATENATE(VLOOKUP($Y$3,$AA$16:$AH$25,2)))</f>
        <v>#N/A</v>
      </c>
      <c r="AC1" s="375" t="e">
        <f>IF($Y$5=1,CONCATENATE(VLOOKUP($Y$3,$AA$2:$AH$14,3)),CONCATENATE(VLOOKUP($Y$3,$AA$16:$AH$25,3)))</f>
        <v>#N/A</v>
      </c>
      <c r="AD1" s="375" t="e">
        <f>IF($Y$5=1,CONCATENATE(VLOOKUP($Y$3,$AA$2:$AH$14,4)),CONCATENATE(VLOOKUP($Y$3,$AA$16:$AH$25,4)))</f>
        <v>#N/A</v>
      </c>
      <c r="AE1" s="375" t="e">
        <f>IF($Y$5=1,CONCATENATE(VLOOKUP($Y$3,$AA$2:$AH$14,5)),CONCATENATE(VLOOKUP($Y$3,$AA$16:$AH$25,5)))</f>
        <v>#N/A</v>
      </c>
      <c r="AF1" s="375" t="e">
        <f>IF($Y$5=1,CONCATENATE(VLOOKUP($Y$3,$AA$2:$AH$14,6)),CONCATENATE(VLOOKUP($Y$3,$AA$16:$AH$25,6)))</f>
        <v>#N/A</v>
      </c>
      <c r="AG1" s="375" t="e">
        <f>IF($Y$5=1,CONCATENATE(VLOOKUP($Y$3,$AA$2:$AH$14,7)),CONCATENATE(VLOOKUP($Y$3,$AA$16:$AH$25,7)))</f>
        <v>#N/A</v>
      </c>
      <c r="AH1" s="375" t="e">
        <f>IF($Y$5=1,CONCATENATE(VLOOKUP($Y$3,$AA$2:$AH$14,8)),CONCATENATE(VLOOKUP($Y$3,$AA$16:$AH$25,8)))</f>
        <v>#N/A</v>
      </c>
      <c r="AI1" s="380"/>
      <c r="AJ1" s="380"/>
      <c r="AK1" s="380"/>
    </row>
    <row r="2" spans="1:45" s="97" customFormat="1" ht="12.75">
      <c r="A2" s="233" t="s">
        <v>51</v>
      </c>
      <c r="B2" s="234"/>
      <c r="C2" s="234"/>
      <c r="D2" s="234"/>
      <c r="E2" s="217" t="str">
        <f>Altalanos!$E$8</f>
        <v>Fe60</v>
      </c>
      <c r="F2" s="234"/>
      <c r="G2" s="235"/>
      <c r="H2" s="236"/>
      <c r="I2" s="236"/>
      <c r="J2" s="237"/>
      <c r="K2" s="231"/>
      <c r="L2" s="231"/>
      <c r="M2" s="231"/>
      <c r="N2" s="237"/>
      <c r="O2" s="236"/>
      <c r="P2" s="237"/>
      <c r="Q2" s="236"/>
      <c r="R2" s="237"/>
      <c r="T2" s="270"/>
      <c r="U2" s="270"/>
      <c r="V2" s="270"/>
      <c r="W2" s="270"/>
      <c r="X2" s="270"/>
      <c r="Y2" s="371"/>
      <c r="Z2" s="370"/>
      <c r="AA2" s="370" t="s">
        <v>64</v>
      </c>
      <c r="AB2" s="373">
        <v>300</v>
      </c>
      <c r="AC2" s="373">
        <v>250</v>
      </c>
      <c r="AD2" s="373">
        <v>200</v>
      </c>
      <c r="AE2" s="373">
        <v>150</v>
      </c>
      <c r="AF2" s="373">
        <v>120</v>
      </c>
      <c r="AG2" s="373">
        <v>90</v>
      </c>
      <c r="AH2" s="373">
        <v>40</v>
      </c>
      <c r="AI2" s="344"/>
      <c r="AJ2" s="344"/>
      <c r="AK2" s="344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22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0">
        <f>IF(K4="OB","A",IF(K4="IX","W",IF(K4="","",K4)))</f>
      </c>
      <c r="Z3" s="370"/>
      <c r="AA3" s="370" t="s">
        <v>65</v>
      </c>
      <c r="AB3" s="373">
        <v>280</v>
      </c>
      <c r="AC3" s="373">
        <v>230</v>
      </c>
      <c r="AD3" s="373">
        <v>180</v>
      </c>
      <c r="AE3" s="373">
        <v>140</v>
      </c>
      <c r="AF3" s="373">
        <v>80</v>
      </c>
      <c r="AG3" s="373">
        <v>0</v>
      </c>
      <c r="AH3" s="373">
        <v>0</v>
      </c>
      <c r="AI3" s="344"/>
      <c r="AJ3" s="344"/>
      <c r="AK3" s="344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646" t="str">
        <f>Altalanos!$A$10</f>
        <v>2020.07.10-12.</v>
      </c>
      <c r="B4" s="646"/>
      <c r="C4" s="646"/>
      <c r="D4" s="238"/>
      <c r="E4" s="239"/>
      <c r="F4" s="239"/>
      <c r="G4" s="239" t="str">
        <f>Altalanos!$C$10</f>
        <v>Budapest</v>
      </c>
      <c r="H4" s="240"/>
      <c r="I4" s="239"/>
      <c r="J4" s="241"/>
      <c r="K4" s="242"/>
      <c r="L4" s="241"/>
      <c r="M4" s="243"/>
      <c r="N4" s="241"/>
      <c r="O4" s="239"/>
      <c r="P4" s="241"/>
      <c r="Q4" s="239"/>
      <c r="R4" s="244" t="str">
        <f>Altalanos!$E$10</f>
        <v>Kádár László</v>
      </c>
      <c r="T4" s="272"/>
      <c r="U4" s="272"/>
      <c r="V4" s="272"/>
      <c r="W4" s="272"/>
      <c r="X4" s="272"/>
      <c r="Y4" s="370"/>
      <c r="Z4" s="370"/>
      <c r="AA4" s="370" t="s">
        <v>92</v>
      </c>
      <c r="AB4" s="373">
        <v>250</v>
      </c>
      <c r="AC4" s="373">
        <v>200</v>
      </c>
      <c r="AD4" s="373">
        <v>150</v>
      </c>
      <c r="AE4" s="373">
        <v>120</v>
      </c>
      <c r="AF4" s="373">
        <v>90</v>
      </c>
      <c r="AG4" s="373">
        <v>60</v>
      </c>
      <c r="AH4" s="373">
        <v>25</v>
      </c>
      <c r="AI4" s="344"/>
      <c r="AJ4" s="344"/>
      <c r="AK4" s="344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5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0">
        <f>IF(OR(Altalanos!$A$8="F1",Altalanos!$A$8="F2",Altalanos!$A$8="N1",Altalanos!$A$8="N2"),1,2)</f>
        <v>2</v>
      </c>
      <c r="Z5" s="370"/>
      <c r="AA5" s="370" t="s">
        <v>93</v>
      </c>
      <c r="AB5" s="373">
        <v>200</v>
      </c>
      <c r="AC5" s="373">
        <v>150</v>
      </c>
      <c r="AD5" s="373">
        <v>120</v>
      </c>
      <c r="AE5" s="373">
        <v>90</v>
      </c>
      <c r="AF5" s="373">
        <v>60</v>
      </c>
      <c r="AG5" s="373">
        <v>40</v>
      </c>
      <c r="AH5" s="373">
        <v>15</v>
      </c>
      <c r="AI5" s="344"/>
      <c r="AJ5" s="344"/>
      <c r="AK5" s="344"/>
      <c r="AL5" s="271"/>
      <c r="AM5" s="271"/>
      <c r="AN5" s="271"/>
      <c r="AO5" s="271"/>
      <c r="AP5" s="271"/>
      <c r="AQ5" s="271"/>
      <c r="AR5" s="271"/>
      <c r="AS5" s="271"/>
    </row>
    <row r="6" spans="1:45" s="424" customFormat="1" ht="12.75" customHeight="1" thickBot="1">
      <c r="A6" s="425"/>
      <c r="B6" s="630" t="s">
        <v>268</v>
      </c>
      <c r="C6" s="426"/>
      <c r="D6" s="426"/>
      <c r="E6" s="426"/>
      <c r="F6" s="425">
        <f>IF(Y3="","",CONCATENATE(VLOOKUP(Y3,AB1:AH1,4)," pont"))</f>
      </c>
      <c r="G6" s="427"/>
      <c r="H6" s="428"/>
      <c r="I6" s="427"/>
      <c r="J6" s="429"/>
      <c r="K6" s="426">
        <f>IF(Y3="","",CONCATENATE(VLOOKUP(Y3,AB1:AH1,3)," pont"))</f>
      </c>
      <c r="L6" s="429"/>
      <c r="M6" s="426">
        <f>IF(Y3="","",CONCATENATE(VLOOKUP(Y3,AB1:AH1,2)," pont"))</f>
      </c>
      <c r="N6" s="429"/>
      <c r="O6" s="426">
        <f>IF(Y3="","",CONCATENATE(VLOOKUP(Y3,AB1:AH1,1)," pont"))</f>
      </c>
      <c r="P6" s="429"/>
      <c r="Q6" s="426"/>
      <c r="R6" s="430"/>
      <c r="T6" s="431"/>
      <c r="U6" s="431"/>
      <c r="V6" s="431"/>
      <c r="W6" s="431"/>
      <c r="X6" s="431"/>
      <c r="Y6" s="432"/>
      <c r="Z6" s="432"/>
      <c r="AA6" s="432" t="s">
        <v>94</v>
      </c>
      <c r="AB6" s="433">
        <v>150</v>
      </c>
      <c r="AC6" s="433">
        <v>120</v>
      </c>
      <c r="AD6" s="433">
        <v>90</v>
      </c>
      <c r="AE6" s="433">
        <v>60</v>
      </c>
      <c r="AF6" s="433">
        <v>40</v>
      </c>
      <c r="AG6" s="433">
        <v>25</v>
      </c>
      <c r="AH6" s="433">
        <v>10</v>
      </c>
      <c r="AI6" s="434"/>
      <c r="AJ6" s="434"/>
      <c r="AK6" s="434"/>
      <c r="AL6" s="431"/>
      <c r="AM6" s="431"/>
      <c r="AN6" s="431"/>
      <c r="AO6" s="431"/>
      <c r="AP6" s="431"/>
      <c r="AQ6" s="431"/>
      <c r="AR6" s="431"/>
      <c r="AS6" s="431"/>
    </row>
    <row r="7" spans="1:45" s="34" customFormat="1" ht="12.75" customHeight="1">
      <c r="A7" s="123">
        <v>1</v>
      </c>
      <c r="B7" s="631">
        <v>140</v>
      </c>
      <c r="C7" s="245">
        <f>IF($E7="","",VLOOKUP($E7,'60elő'!$A$7:$O$22,15))</f>
        <v>1</v>
      </c>
      <c r="D7" s="245" t="str">
        <f>IF($E7="","",VLOOKUP($E7,'60elő'!$A$7:$O$22,5))</f>
        <v>590305</v>
      </c>
      <c r="E7" s="246">
        <v>1</v>
      </c>
      <c r="F7" s="247" t="str">
        <f>UPPER(IF($E7="","",VLOOKUP($E7,'60elő'!$A$7:$O$22,2)))</f>
        <v>AMBERGER</v>
      </c>
      <c r="G7" s="247" t="str">
        <f>IF($E7="","",VLOOKUP($E7,'60elő'!$A$7:$O$22,3))</f>
        <v>Árpád</v>
      </c>
      <c r="H7" s="247"/>
      <c r="I7" s="247">
        <f>IF($E7="","",VLOOKUP($E7,'60elő'!$A$7:$O$22,4))</f>
        <v>0</v>
      </c>
      <c r="J7" s="248"/>
      <c r="K7" s="249"/>
      <c r="L7" s="249"/>
      <c r="M7" s="249"/>
      <c r="N7" s="249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0"/>
      <c r="Z7" s="370"/>
      <c r="AA7" s="370" t="s">
        <v>95</v>
      </c>
      <c r="AB7" s="373">
        <v>120</v>
      </c>
      <c r="AC7" s="373">
        <v>90</v>
      </c>
      <c r="AD7" s="373">
        <v>60</v>
      </c>
      <c r="AE7" s="373">
        <v>40</v>
      </c>
      <c r="AF7" s="373">
        <v>25</v>
      </c>
      <c r="AG7" s="373">
        <v>10</v>
      </c>
      <c r="AH7" s="373">
        <v>5</v>
      </c>
      <c r="AI7" s="344"/>
      <c r="AJ7" s="344"/>
      <c r="AK7" s="344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632"/>
      <c r="C8" s="250"/>
      <c r="D8" s="250"/>
      <c r="E8" s="158"/>
      <c r="F8" s="251"/>
      <c r="G8" s="251"/>
      <c r="H8" s="252"/>
      <c r="I8" s="409" t="s">
        <v>0</v>
      </c>
      <c r="J8" s="130" t="s">
        <v>212</v>
      </c>
      <c r="K8" s="253" t="str">
        <f>UPPER(IF(OR(J8="a",J8="as"),F7,IF(OR(J8="b",J8="bs"),F9,)))</f>
        <v>AMBERGER</v>
      </c>
      <c r="L8" s="253"/>
      <c r="M8" s="249"/>
      <c r="N8" s="249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70"/>
      <c r="Z8" s="370"/>
      <c r="AA8" s="370" t="s">
        <v>96</v>
      </c>
      <c r="AB8" s="373">
        <v>90</v>
      </c>
      <c r="AC8" s="373">
        <v>60</v>
      </c>
      <c r="AD8" s="373">
        <v>40</v>
      </c>
      <c r="AE8" s="373">
        <v>25</v>
      </c>
      <c r="AF8" s="373">
        <v>10</v>
      </c>
      <c r="AG8" s="373">
        <v>5</v>
      </c>
      <c r="AH8" s="373">
        <v>2</v>
      </c>
      <c r="AI8" s="344"/>
      <c r="AJ8" s="344"/>
      <c r="AK8" s="344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631">
        <v>60</v>
      </c>
      <c r="C9" s="245">
        <f>IF($E9="","",VLOOKUP($E9,'60elő'!$A$7:$O$22,15))</f>
        <v>0</v>
      </c>
      <c r="D9" s="245" t="str">
        <f>IF($E9="","",VLOOKUP($E9,'60elő'!$A$7:$O$22,5))</f>
        <v>570321</v>
      </c>
      <c r="E9" s="399">
        <v>8</v>
      </c>
      <c r="F9" s="296" t="str">
        <f>UPPER(IF($E9="","",VLOOKUP($E9,'60elő'!$A$7:$O$22,2)))</f>
        <v>MÁRTON </v>
      </c>
      <c r="G9" s="296" t="str">
        <f>IF($E9="","",VLOOKUP($E9,'60elő'!$A$7:$O$22,3))</f>
        <v>Kálmán</v>
      </c>
      <c r="H9" s="296"/>
      <c r="I9" s="296">
        <f>IF($E9="","",VLOOKUP($E9,'60elő'!$A$7:$O$22,4))</f>
        <v>0</v>
      </c>
      <c r="J9" s="255"/>
      <c r="K9" s="249" t="s">
        <v>238</v>
      </c>
      <c r="L9" s="256"/>
      <c r="M9" s="249"/>
      <c r="N9" s="249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70"/>
      <c r="Z9" s="370"/>
      <c r="AA9" s="370" t="s">
        <v>97</v>
      </c>
      <c r="AB9" s="373">
        <v>60</v>
      </c>
      <c r="AC9" s="373">
        <v>40</v>
      </c>
      <c r="AD9" s="373">
        <v>25</v>
      </c>
      <c r="AE9" s="373">
        <v>10</v>
      </c>
      <c r="AF9" s="373">
        <v>5</v>
      </c>
      <c r="AG9" s="373">
        <v>2</v>
      </c>
      <c r="AH9" s="373">
        <v>1</v>
      </c>
      <c r="AI9" s="344"/>
      <c r="AJ9" s="344"/>
      <c r="AK9" s="344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632"/>
      <c r="C10" s="250"/>
      <c r="D10" s="250"/>
      <c r="E10" s="400"/>
      <c r="F10" s="401"/>
      <c r="G10" s="401"/>
      <c r="H10" s="402"/>
      <c r="I10" s="401"/>
      <c r="J10" s="257"/>
      <c r="K10" s="409" t="s">
        <v>0</v>
      </c>
      <c r="L10" s="131" t="s">
        <v>212</v>
      </c>
      <c r="M10" s="253" t="str">
        <f>UPPER(IF(OR(L10="a",L10="as"),K8,IF(OR(L10="b",L10="bs"),K12,)))</f>
        <v>AMBERGER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70"/>
      <c r="Z10" s="370"/>
      <c r="AA10" s="370" t="s">
        <v>98</v>
      </c>
      <c r="AB10" s="373">
        <v>40</v>
      </c>
      <c r="AC10" s="373">
        <v>25</v>
      </c>
      <c r="AD10" s="373">
        <v>15</v>
      </c>
      <c r="AE10" s="373">
        <v>7</v>
      </c>
      <c r="AF10" s="373">
        <v>4</v>
      </c>
      <c r="AG10" s="373">
        <v>1</v>
      </c>
      <c r="AH10" s="373">
        <v>0</v>
      </c>
      <c r="AI10" s="344"/>
      <c r="AJ10" s="344"/>
      <c r="AK10" s="344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631">
        <v>90</v>
      </c>
      <c r="C11" s="245">
        <f>IF($E11="","",VLOOKUP($E11,'60elő'!$A$7:$O$22,15))</f>
        <v>0</v>
      </c>
      <c r="D11" s="245">
        <f>IF($E11="","",VLOOKUP($E11,'60elő'!$A$7:$O$22,5))</f>
        <v>601120</v>
      </c>
      <c r="E11" s="399">
        <v>4</v>
      </c>
      <c r="F11" s="449" t="s">
        <v>209</v>
      </c>
      <c r="G11" s="296" t="str">
        <f>IF($E11="","",VLOOKUP($E11,'60elő'!$A$7:$O$22,3))</f>
        <v>Ferenc</v>
      </c>
      <c r="H11" s="296"/>
      <c r="I11" s="296">
        <f>IF($E11="","",VLOOKUP($E11,'60elő'!$A$7:$O$22,4))</f>
        <v>0</v>
      </c>
      <c r="J11" s="248"/>
      <c r="K11" s="249"/>
      <c r="L11" s="260"/>
      <c r="M11" s="249" t="s">
        <v>239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70"/>
      <c r="Z11" s="370"/>
      <c r="AA11" s="370" t="s">
        <v>99</v>
      </c>
      <c r="AB11" s="373">
        <v>25</v>
      </c>
      <c r="AC11" s="373">
        <v>15</v>
      </c>
      <c r="AD11" s="373">
        <v>10</v>
      </c>
      <c r="AE11" s="373">
        <v>6</v>
      </c>
      <c r="AF11" s="373">
        <v>3</v>
      </c>
      <c r="AG11" s="373">
        <v>1</v>
      </c>
      <c r="AH11" s="373">
        <v>0</v>
      </c>
      <c r="AI11" s="344"/>
      <c r="AJ11" s="344"/>
      <c r="AK11" s="344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632"/>
      <c r="C12" s="250"/>
      <c r="D12" s="250"/>
      <c r="E12" s="400"/>
      <c r="F12" s="401"/>
      <c r="G12" s="401"/>
      <c r="H12" s="402"/>
      <c r="I12" s="409" t="s">
        <v>0</v>
      </c>
      <c r="J12" s="130" t="s">
        <v>212</v>
      </c>
      <c r="K12" s="253" t="str">
        <f>UPPER(IF(OR(J12="a",J12="as"),F11,IF(OR(J12="b",J12="bs"),F13,)))</f>
        <v>KŐHÁZI</v>
      </c>
      <c r="L12" s="262"/>
      <c r="M12" s="249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70"/>
      <c r="Z12" s="370"/>
      <c r="AA12" s="370" t="s">
        <v>104</v>
      </c>
      <c r="AB12" s="373">
        <v>15</v>
      </c>
      <c r="AC12" s="373">
        <v>10</v>
      </c>
      <c r="AD12" s="373">
        <v>6</v>
      </c>
      <c r="AE12" s="373">
        <v>3</v>
      </c>
      <c r="AF12" s="373">
        <v>1</v>
      </c>
      <c r="AG12" s="373">
        <v>0</v>
      </c>
      <c r="AH12" s="373">
        <v>0</v>
      </c>
      <c r="AI12" s="344"/>
      <c r="AJ12" s="344"/>
      <c r="AK12" s="344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631">
        <v>60</v>
      </c>
      <c r="C13" s="245">
        <f>IF($E13="","",VLOOKUP($E13,'60elő'!$A$7:$O$22,15))</f>
        <v>0</v>
      </c>
      <c r="D13" s="245" t="str">
        <f>IF($E13="","",VLOOKUP($E13,'60elő'!$A$7:$O$22,5))</f>
        <v>600930</v>
      </c>
      <c r="E13" s="399">
        <v>6</v>
      </c>
      <c r="F13" s="296" t="str">
        <f>UPPER(IF($E13="","",VLOOKUP($E13,'60elő'!$A$7:$O$22,2)))</f>
        <v>FABÓK</v>
      </c>
      <c r="G13" s="296" t="str">
        <f>IF($E13="","",VLOOKUP($E13,'60elő'!$A$7:$O$22,3))</f>
        <v>János</v>
      </c>
      <c r="H13" s="296"/>
      <c r="I13" s="296">
        <f>IF($E13="","",VLOOKUP($E13,'60elő'!$A$7:$O$22,4))</f>
        <v>0</v>
      </c>
      <c r="J13" s="263"/>
      <c r="K13" s="249" t="s">
        <v>240</v>
      </c>
      <c r="L13" s="249"/>
      <c r="M13" s="249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70"/>
      <c r="Z13" s="370"/>
      <c r="AA13" s="370" t="s">
        <v>100</v>
      </c>
      <c r="AB13" s="373">
        <v>10</v>
      </c>
      <c r="AC13" s="373">
        <v>6</v>
      </c>
      <c r="AD13" s="373">
        <v>3</v>
      </c>
      <c r="AE13" s="373">
        <v>1</v>
      </c>
      <c r="AF13" s="373">
        <v>0</v>
      </c>
      <c r="AG13" s="373">
        <v>0</v>
      </c>
      <c r="AH13" s="373">
        <v>0</v>
      </c>
      <c r="AI13" s="344"/>
      <c r="AJ13" s="344"/>
      <c r="AK13" s="344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632"/>
      <c r="C14" s="250"/>
      <c r="D14" s="250"/>
      <c r="E14" s="400"/>
      <c r="F14" s="401"/>
      <c r="G14" s="401"/>
      <c r="H14" s="402"/>
      <c r="I14" s="401"/>
      <c r="J14" s="257"/>
      <c r="K14" s="249"/>
      <c r="L14" s="249"/>
      <c r="M14" s="409" t="s">
        <v>0</v>
      </c>
      <c r="N14" s="131" t="s">
        <v>214</v>
      </c>
      <c r="O14" s="253" t="str">
        <f>UPPER(IF(OR(N14="a",N14="as"),M10,IF(OR(N14="b",N14="bs"),M18,)))</f>
        <v>SÁKOVICS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70"/>
      <c r="Z14" s="370"/>
      <c r="AA14" s="370" t="s">
        <v>101</v>
      </c>
      <c r="AB14" s="373">
        <v>3</v>
      </c>
      <c r="AC14" s="373">
        <v>2</v>
      </c>
      <c r="AD14" s="373">
        <v>1</v>
      </c>
      <c r="AE14" s="373">
        <v>0</v>
      </c>
      <c r="AF14" s="373">
        <v>0</v>
      </c>
      <c r="AG14" s="373">
        <v>0</v>
      </c>
      <c r="AH14" s="373">
        <v>0</v>
      </c>
      <c r="AI14" s="344"/>
      <c r="AJ14" s="344"/>
      <c r="AK14" s="344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631">
        <v>60</v>
      </c>
      <c r="C15" s="245">
        <f>IF($E15="","",VLOOKUP($E15,'60elő'!$A$7:$O$22,15))</f>
      </c>
      <c r="D15" s="245">
        <f>IF($E15="","",VLOOKUP($E15,'60elő'!$A$7:$O$22,5))</f>
      </c>
      <c r="E15" s="399"/>
      <c r="F15" s="625" t="s">
        <v>166</v>
      </c>
      <c r="G15" s="296">
        <f>IF($E15="","",VLOOKUP($E15,'60elő'!$A$7:$O$22,3))</f>
      </c>
      <c r="H15" s="296"/>
      <c r="I15" s="296">
        <f>IF($E15="","",VLOOKUP($E15,'60elő'!$A$7:$O$22,4))</f>
      </c>
      <c r="J15" s="265"/>
      <c r="K15" s="249"/>
      <c r="L15" s="249"/>
      <c r="M15" s="249"/>
      <c r="N15" s="261"/>
      <c r="O15" s="249" t="s">
        <v>254</v>
      </c>
      <c r="P15" s="294"/>
      <c r="Q15" s="185"/>
      <c r="R15" s="127"/>
      <c r="S15" s="128"/>
      <c r="T15" s="128"/>
      <c r="U15" s="274" t="str">
        <f>Birók!P29</f>
        <v> </v>
      </c>
      <c r="V15" s="128"/>
      <c r="W15" s="128"/>
      <c r="X15" s="128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44"/>
      <c r="AJ15" s="344"/>
      <c r="AK15" s="344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632"/>
      <c r="C16" s="250"/>
      <c r="D16" s="250"/>
      <c r="E16" s="400"/>
      <c r="F16" s="401"/>
      <c r="G16" s="401"/>
      <c r="H16" s="402"/>
      <c r="I16" s="409" t="s">
        <v>0</v>
      </c>
      <c r="J16" s="130" t="s">
        <v>214</v>
      </c>
      <c r="K16" s="253" t="str">
        <f>UPPER(IF(OR(J16="a",J16="as"),F15,IF(OR(J16="b",J16="bs"),F17,)))</f>
        <v>VASVÁRI</v>
      </c>
      <c r="L16" s="253"/>
      <c r="M16" s="249"/>
      <c r="N16" s="261"/>
      <c r="O16" s="409"/>
      <c r="P16" s="294"/>
      <c r="Q16" s="185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0"/>
      <c r="Z16" s="370"/>
      <c r="AA16" s="370" t="s">
        <v>64</v>
      </c>
      <c r="AB16" s="373">
        <v>150</v>
      </c>
      <c r="AC16" s="373">
        <v>120</v>
      </c>
      <c r="AD16" s="373">
        <v>90</v>
      </c>
      <c r="AE16" s="373">
        <v>60</v>
      </c>
      <c r="AF16" s="373">
        <v>40</v>
      </c>
      <c r="AG16" s="373">
        <v>25</v>
      </c>
      <c r="AH16" s="373">
        <v>15</v>
      </c>
      <c r="AI16" s="344"/>
      <c r="AJ16" s="344"/>
      <c r="AK16" s="344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631">
        <v>90</v>
      </c>
      <c r="C17" s="245">
        <f>IF($E17="","",VLOOKUP($E17,'60elő'!$A$7:$O$22,15))</f>
      </c>
      <c r="D17" s="245">
        <f>IF($E17="","",VLOOKUP($E17,'60elő'!$A$7:$O$22,5))</f>
      </c>
      <c r="E17" s="399"/>
      <c r="F17" s="449" t="s">
        <v>208</v>
      </c>
      <c r="G17" s="449" t="s">
        <v>141</v>
      </c>
      <c r="H17" s="296"/>
      <c r="I17" s="296">
        <f>IF($E17="","",VLOOKUP($E17,'60elő'!$A$7:$O$22,4))</f>
      </c>
      <c r="J17" s="255"/>
      <c r="K17" s="249" t="s">
        <v>242</v>
      </c>
      <c r="L17" s="256"/>
      <c r="M17" s="249"/>
      <c r="N17" s="261"/>
      <c r="O17" s="259"/>
      <c r="P17" s="294"/>
      <c r="Q17" s="185"/>
      <c r="R17" s="127"/>
      <c r="S17" s="128"/>
      <c r="T17" s="128"/>
      <c r="U17" s="128"/>
      <c r="V17" s="128"/>
      <c r="W17" s="128"/>
      <c r="X17" s="128"/>
      <c r="Y17" s="370"/>
      <c r="Z17" s="370"/>
      <c r="AA17" s="370" t="s">
        <v>92</v>
      </c>
      <c r="AB17" s="373">
        <v>120</v>
      </c>
      <c r="AC17" s="373">
        <v>90</v>
      </c>
      <c r="AD17" s="373">
        <v>60</v>
      </c>
      <c r="AE17" s="373">
        <v>40</v>
      </c>
      <c r="AF17" s="373">
        <v>25</v>
      </c>
      <c r="AG17" s="373">
        <v>15</v>
      </c>
      <c r="AH17" s="373">
        <v>8</v>
      </c>
      <c r="AI17" s="344"/>
      <c r="AJ17" s="344"/>
      <c r="AK17" s="344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632"/>
      <c r="C18" s="250"/>
      <c r="D18" s="250"/>
      <c r="E18" s="400"/>
      <c r="F18" s="401"/>
      <c r="G18" s="401"/>
      <c r="H18" s="402"/>
      <c r="I18" s="401"/>
      <c r="J18" s="257"/>
      <c r="K18" s="409" t="s">
        <v>0</v>
      </c>
      <c r="L18" s="131" t="s">
        <v>214</v>
      </c>
      <c r="M18" s="253" t="str">
        <f>UPPER(IF(OR(L18="a",L18="as"),K16,IF(OR(L18="b",L18="bs"),K20,)))</f>
        <v>SÁKOVICS</v>
      </c>
      <c r="N18" s="266"/>
      <c r="O18" s="259"/>
      <c r="P18" s="294"/>
      <c r="Q18" s="185"/>
      <c r="R18" s="127"/>
      <c r="S18" s="128"/>
      <c r="T18" s="128"/>
      <c r="U18" s="128"/>
      <c r="V18" s="128"/>
      <c r="W18" s="128"/>
      <c r="X18" s="128"/>
      <c r="Y18" s="370"/>
      <c r="Z18" s="370"/>
      <c r="AA18" s="370" t="s">
        <v>93</v>
      </c>
      <c r="AB18" s="373">
        <v>90</v>
      </c>
      <c r="AC18" s="373">
        <v>60</v>
      </c>
      <c r="AD18" s="373">
        <v>40</v>
      </c>
      <c r="AE18" s="373">
        <v>25</v>
      </c>
      <c r="AF18" s="373">
        <v>15</v>
      </c>
      <c r="AG18" s="373">
        <v>8</v>
      </c>
      <c r="AH18" s="373">
        <v>4</v>
      </c>
      <c r="AI18" s="344"/>
      <c r="AJ18" s="344"/>
      <c r="AK18" s="344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631">
        <v>60</v>
      </c>
      <c r="C19" s="245">
        <f>IF($E19="","",VLOOKUP($E19,'60elő'!$A$7:$O$22,15))</f>
        <v>0</v>
      </c>
      <c r="D19" s="245" t="str">
        <f>IF($E19="","",VLOOKUP($E19,'60elő'!$A$7:$O$22,5))</f>
        <v>581126</v>
      </c>
      <c r="E19" s="399">
        <v>7</v>
      </c>
      <c r="F19" s="296" t="str">
        <f>UPPER(IF($E19="","",VLOOKUP($E19,'60elő'!$A$7:$O$22,2)))</f>
        <v>VOGL</v>
      </c>
      <c r="G19" s="296" t="str">
        <f>IF($E19="","",VLOOKUP($E19,'60elő'!$A$7:$O$22,3))</f>
        <v>Bertalan</v>
      </c>
      <c r="H19" s="296"/>
      <c r="I19" s="296">
        <f>IF($E19="","",VLOOKUP($E19,'60elő'!$A$7:$O$22,4))</f>
        <v>0</v>
      </c>
      <c r="J19" s="248"/>
      <c r="K19" s="249"/>
      <c r="L19" s="260"/>
      <c r="M19" s="249" t="s">
        <v>253</v>
      </c>
      <c r="N19" s="259"/>
      <c r="O19" s="259"/>
      <c r="P19" s="294"/>
      <c r="Q19" s="185"/>
      <c r="R19" s="127"/>
      <c r="S19" s="128"/>
      <c r="T19" s="128"/>
      <c r="U19" s="128"/>
      <c r="V19" s="128"/>
      <c r="W19" s="128"/>
      <c r="X19" s="128"/>
      <c r="Y19" s="370"/>
      <c r="Z19" s="370"/>
      <c r="AA19" s="370" t="s">
        <v>94</v>
      </c>
      <c r="AB19" s="373">
        <v>60</v>
      </c>
      <c r="AC19" s="373">
        <v>40</v>
      </c>
      <c r="AD19" s="373">
        <v>25</v>
      </c>
      <c r="AE19" s="373">
        <v>15</v>
      </c>
      <c r="AF19" s="373">
        <v>8</v>
      </c>
      <c r="AG19" s="373">
        <v>4</v>
      </c>
      <c r="AH19" s="373">
        <v>2</v>
      </c>
      <c r="AI19" s="344"/>
      <c r="AJ19" s="344"/>
      <c r="AK19" s="344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632"/>
      <c r="C20" s="250"/>
      <c r="D20" s="250"/>
      <c r="E20" s="158"/>
      <c r="F20" s="251"/>
      <c r="G20" s="251"/>
      <c r="H20" s="252"/>
      <c r="I20" s="409" t="s">
        <v>0</v>
      </c>
      <c r="J20" s="130" t="s">
        <v>214</v>
      </c>
      <c r="K20" s="253" t="str">
        <f>UPPER(IF(OR(J20="a",J20="as"),F19,IF(OR(J20="b",J20="bs"),F21,)))</f>
        <v>SÁKOVICS</v>
      </c>
      <c r="L20" s="262"/>
      <c r="M20" s="249"/>
      <c r="N20" s="259"/>
      <c r="O20" s="259"/>
      <c r="P20" s="294"/>
      <c r="Q20" s="185"/>
      <c r="R20" s="127"/>
      <c r="S20" s="128"/>
      <c r="T20" s="128"/>
      <c r="U20" s="128"/>
      <c r="V20" s="128"/>
      <c r="W20" s="128"/>
      <c r="X20" s="128"/>
      <c r="Y20" s="370"/>
      <c r="Z20" s="370"/>
      <c r="AA20" s="370" t="s">
        <v>95</v>
      </c>
      <c r="AB20" s="373">
        <v>40</v>
      </c>
      <c r="AC20" s="373">
        <v>25</v>
      </c>
      <c r="AD20" s="373">
        <v>15</v>
      </c>
      <c r="AE20" s="373">
        <v>8</v>
      </c>
      <c r="AF20" s="373">
        <v>4</v>
      </c>
      <c r="AG20" s="373">
        <v>2</v>
      </c>
      <c r="AH20" s="373">
        <v>1</v>
      </c>
      <c r="AI20" s="344"/>
      <c r="AJ20" s="344"/>
      <c r="AK20" s="344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631">
        <v>200</v>
      </c>
      <c r="C21" s="245">
        <f>IF($E21="","",VLOOKUP($E21,'60elő'!$A$7:$O$22,15))</f>
        <v>2</v>
      </c>
      <c r="D21" s="245" t="str">
        <f>IF($E21="","",VLOOKUP($E21,'60elő'!$A$7:$O$22,5))</f>
        <v>590923</v>
      </c>
      <c r="E21" s="246">
        <v>2</v>
      </c>
      <c r="F21" s="297" t="str">
        <f>UPPER(IF($E21="","",VLOOKUP($E21,'60elő'!$A$7:$O$22,2)))</f>
        <v>SÁKOVICS</v>
      </c>
      <c r="G21" s="297" t="str">
        <f>IF($E21="","",VLOOKUP($E21,'60elő'!$A$7:$O$22,3))</f>
        <v>Péter</v>
      </c>
      <c r="H21" s="297"/>
      <c r="I21" s="297">
        <f>IF($E21="","",VLOOKUP($E21,'60elő'!$A$7:$O$22,4))</f>
        <v>0</v>
      </c>
      <c r="J21" s="263"/>
      <c r="K21" s="249" t="s">
        <v>243</v>
      </c>
      <c r="L21" s="249"/>
      <c r="M21" s="249"/>
      <c r="N21" s="259"/>
      <c r="O21" s="259"/>
      <c r="P21" s="294"/>
      <c r="Q21" s="185"/>
      <c r="R21" s="127"/>
      <c r="S21" s="128"/>
      <c r="T21" s="128"/>
      <c r="U21" s="128"/>
      <c r="V21" s="128"/>
      <c r="W21" s="128"/>
      <c r="X21" s="128"/>
      <c r="Y21" s="370"/>
      <c r="Z21" s="370"/>
      <c r="AA21" s="370" t="s">
        <v>96</v>
      </c>
      <c r="AB21" s="373">
        <v>25</v>
      </c>
      <c r="AC21" s="373">
        <v>15</v>
      </c>
      <c r="AD21" s="373">
        <v>10</v>
      </c>
      <c r="AE21" s="373">
        <v>6</v>
      </c>
      <c r="AF21" s="373">
        <v>3</v>
      </c>
      <c r="AG21" s="373">
        <v>1</v>
      </c>
      <c r="AH21" s="373">
        <v>0</v>
      </c>
      <c r="AI21" s="344"/>
      <c r="AJ21" s="344"/>
      <c r="AK21" s="344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8"/>
      <c r="F22" s="124"/>
      <c r="G22" s="124"/>
      <c r="H22" s="124"/>
      <c r="I22" s="124"/>
      <c r="J22" s="158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0"/>
      <c r="Z22" s="370"/>
      <c r="AA22" s="370" t="s">
        <v>97</v>
      </c>
      <c r="AB22" s="373">
        <v>15</v>
      </c>
      <c r="AC22" s="373">
        <v>10</v>
      </c>
      <c r="AD22" s="373">
        <v>6</v>
      </c>
      <c r="AE22" s="373">
        <v>3</v>
      </c>
      <c r="AF22" s="373">
        <v>1</v>
      </c>
      <c r="AG22" s="373">
        <v>0</v>
      </c>
      <c r="AH22" s="373">
        <v>0</v>
      </c>
      <c r="AI22" s="344"/>
      <c r="AJ22" s="344"/>
      <c r="AK22" s="344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9"/>
      <c r="B23" s="158"/>
      <c r="C23" s="158"/>
      <c r="D23" s="158"/>
      <c r="E23" s="158"/>
      <c r="F23" s="124"/>
      <c r="G23" s="124"/>
      <c r="H23" s="128"/>
      <c r="I23" s="268"/>
      <c r="J23" s="158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0"/>
      <c r="Z23" s="370"/>
      <c r="AA23" s="370" t="s">
        <v>98</v>
      </c>
      <c r="AB23" s="373">
        <v>10</v>
      </c>
      <c r="AC23" s="373">
        <v>6</v>
      </c>
      <c r="AD23" s="373">
        <v>3</v>
      </c>
      <c r="AE23" s="373">
        <v>1</v>
      </c>
      <c r="AF23" s="373">
        <v>0</v>
      </c>
      <c r="AG23" s="373">
        <v>0</v>
      </c>
      <c r="AH23" s="373">
        <v>0</v>
      </c>
      <c r="AI23" s="344"/>
      <c r="AJ23" s="344"/>
      <c r="AK23" s="344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9"/>
      <c r="B24" s="124"/>
      <c r="C24" s="124"/>
      <c r="D24" s="124"/>
      <c r="E24" s="158"/>
      <c r="F24" s="124"/>
      <c r="G24" s="124"/>
      <c r="H24" s="124"/>
      <c r="I24" s="124"/>
      <c r="J24" s="158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0"/>
      <c r="Z24" s="370"/>
      <c r="AA24" s="370" t="s">
        <v>99</v>
      </c>
      <c r="AB24" s="373">
        <v>6</v>
      </c>
      <c r="AC24" s="373">
        <v>3</v>
      </c>
      <c r="AD24" s="373">
        <v>1</v>
      </c>
      <c r="AE24" s="373">
        <v>0</v>
      </c>
      <c r="AF24" s="373">
        <v>0</v>
      </c>
      <c r="AG24" s="373">
        <v>0</v>
      </c>
      <c r="AH24" s="373">
        <v>0</v>
      </c>
      <c r="AI24" s="344"/>
      <c r="AJ24" s="344"/>
      <c r="AK24" s="344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9"/>
      <c r="B25" s="158"/>
      <c r="C25" s="158"/>
      <c r="D25" s="158"/>
      <c r="E25" s="158"/>
      <c r="F25" s="124"/>
      <c r="G25" s="124"/>
      <c r="H25" s="128"/>
      <c r="I25" s="124"/>
      <c r="J25" s="158"/>
      <c r="K25" s="268"/>
      <c r="L25" s="158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0"/>
      <c r="Z25" s="370"/>
      <c r="AA25" s="370" t="s">
        <v>104</v>
      </c>
      <c r="AB25" s="373">
        <v>3</v>
      </c>
      <c r="AC25" s="373">
        <v>2</v>
      </c>
      <c r="AD25" s="373">
        <v>1</v>
      </c>
      <c r="AE25" s="373">
        <v>0</v>
      </c>
      <c r="AF25" s="373">
        <v>0</v>
      </c>
      <c r="AG25" s="373">
        <v>0</v>
      </c>
      <c r="AH25" s="373">
        <v>0</v>
      </c>
      <c r="AI25" s="344"/>
      <c r="AJ25" s="344"/>
      <c r="AK25" s="344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9"/>
      <c r="B26" s="124"/>
      <c r="C26" s="124"/>
      <c r="D26" s="124"/>
      <c r="E26" s="158"/>
      <c r="F26" s="124"/>
      <c r="G26" s="124"/>
      <c r="H26" s="124"/>
      <c r="I26" s="124"/>
      <c r="J26" s="158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44"/>
      <c r="AJ26" s="344"/>
      <c r="AK26" s="344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9"/>
      <c r="B27" s="158"/>
      <c r="C27" s="625" t="s">
        <v>166</v>
      </c>
      <c r="D27" s="158"/>
      <c r="E27" s="158" t="s">
        <v>207</v>
      </c>
      <c r="F27" s="124"/>
      <c r="G27" s="124" t="s">
        <v>241</v>
      </c>
      <c r="H27" s="128"/>
      <c r="I27" s="268"/>
      <c r="J27" s="158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44"/>
      <c r="AJ27" s="344"/>
      <c r="AK27" s="344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9"/>
      <c r="B28" s="124"/>
      <c r="C28" s="124"/>
      <c r="D28" s="124"/>
      <c r="E28" s="635" t="s">
        <v>269</v>
      </c>
      <c r="F28" s="124"/>
      <c r="G28" s="124"/>
      <c r="H28" s="124"/>
      <c r="I28" s="124"/>
      <c r="J28" s="158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81"/>
      <c r="AJ28" s="381"/>
      <c r="AK28" s="381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9"/>
      <c r="B29" s="158"/>
      <c r="C29" s="158"/>
      <c r="D29" s="158"/>
      <c r="E29" s="158"/>
      <c r="F29" s="124"/>
      <c r="G29" s="124"/>
      <c r="H29" s="128"/>
      <c r="I29" s="124"/>
      <c r="J29" s="158"/>
      <c r="K29" s="124"/>
      <c r="L29" s="124"/>
      <c r="M29" s="268"/>
      <c r="N29" s="158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81"/>
      <c r="AJ29" s="381"/>
      <c r="AK29" s="381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9"/>
      <c r="B30" s="124"/>
      <c r="C30" s="124"/>
      <c r="D30" s="124"/>
      <c r="E30" s="158"/>
      <c r="F30" s="124"/>
      <c r="G30" s="124"/>
      <c r="H30" s="124"/>
      <c r="I30" s="124"/>
      <c r="J30" s="158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81"/>
      <c r="AJ30" s="381"/>
      <c r="AK30" s="381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9"/>
      <c r="B31" s="158"/>
      <c r="C31" s="158"/>
      <c r="D31" s="158"/>
      <c r="E31" s="158"/>
      <c r="F31" s="124"/>
      <c r="G31" s="124"/>
      <c r="H31" s="128"/>
      <c r="I31" s="268"/>
      <c r="J31" s="158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81"/>
      <c r="AJ31" s="381"/>
      <c r="AK31" s="381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9"/>
      <c r="B32" s="124"/>
      <c r="C32" s="124"/>
      <c r="D32" s="124"/>
      <c r="E32" s="158"/>
      <c r="F32" s="124"/>
      <c r="G32" s="124"/>
      <c r="H32" s="124"/>
      <c r="I32" s="124"/>
      <c r="J32" s="158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81"/>
      <c r="AJ32" s="381"/>
      <c r="AK32" s="381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9"/>
      <c r="B33" s="158"/>
      <c r="C33" s="158"/>
      <c r="D33" s="158"/>
      <c r="E33" s="158"/>
      <c r="F33" s="124"/>
      <c r="G33" s="124"/>
      <c r="H33" s="128"/>
      <c r="I33" s="124"/>
      <c r="J33" s="158"/>
      <c r="K33" s="268"/>
      <c r="L33" s="158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81"/>
      <c r="AJ33" s="381"/>
      <c r="AK33" s="381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9"/>
      <c r="B34" s="124"/>
      <c r="C34" s="124"/>
      <c r="D34" s="124"/>
      <c r="E34" s="158"/>
      <c r="F34" s="124"/>
      <c r="G34" s="124"/>
      <c r="H34" s="124"/>
      <c r="I34" s="124"/>
      <c r="J34" s="158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81"/>
      <c r="AJ34" s="381"/>
      <c r="AK34" s="381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9"/>
      <c r="B35" s="158"/>
      <c r="C35" s="158"/>
      <c r="D35" s="158"/>
      <c r="E35" s="158"/>
      <c r="F35" s="124"/>
      <c r="G35" s="124"/>
      <c r="H35" s="128"/>
      <c r="I35" s="268"/>
      <c r="J35" s="158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81"/>
      <c r="AJ35" s="381"/>
      <c r="AK35" s="381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8"/>
      <c r="F36" s="124"/>
      <c r="G36" s="124"/>
      <c r="H36" s="124"/>
      <c r="I36" s="124"/>
      <c r="J36" s="158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81"/>
      <c r="AJ36" s="381"/>
      <c r="AK36" s="381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9"/>
      <c r="B37" s="158"/>
      <c r="C37" s="158"/>
      <c r="D37" s="158"/>
      <c r="E37" s="158"/>
      <c r="F37" s="264"/>
      <c r="G37" s="264"/>
      <c r="H37" s="267"/>
      <c r="I37" s="249"/>
      <c r="J37" s="257"/>
      <c r="K37" s="249"/>
      <c r="L37" s="249"/>
      <c r="M37" s="249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81"/>
      <c r="AJ37" s="381"/>
      <c r="AK37" s="381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8"/>
      <c r="F38" s="124"/>
      <c r="G38" s="124"/>
      <c r="H38" s="124"/>
      <c r="I38" s="124"/>
      <c r="J38" s="158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81"/>
      <c r="AJ38" s="381"/>
      <c r="AK38" s="381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9"/>
      <c r="B39" s="158"/>
      <c r="C39" s="158"/>
      <c r="D39" s="158"/>
      <c r="E39" s="158"/>
      <c r="F39" s="124"/>
      <c r="G39" s="124"/>
      <c r="H39" s="128"/>
      <c r="I39" s="268"/>
      <c r="J39" s="158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81"/>
      <c r="AJ39" s="381"/>
      <c r="AK39" s="381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9"/>
      <c r="B40" s="124"/>
      <c r="C40" s="124"/>
      <c r="D40" s="124"/>
      <c r="E40" s="158"/>
      <c r="F40" s="124"/>
      <c r="G40" s="124"/>
      <c r="H40" s="124"/>
      <c r="I40" s="124"/>
      <c r="J40" s="158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81"/>
      <c r="AJ40" s="381"/>
      <c r="AK40" s="381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9"/>
      <c r="B41" s="158"/>
      <c r="C41" s="158"/>
      <c r="D41" s="158"/>
      <c r="E41" s="158"/>
      <c r="F41" s="124"/>
      <c r="G41" s="124"/>
      <c r="H41" s="128"/>
      <c r="I41" s="124"/>
      <c r="J41" s="158"/>
      <c r="K41" s="268"/>
      <c r="L41" s="158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81"/>
      <c r="AJ41" s="381"/>
      <c r="AK41" s="381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9"/>
      <c r="B42" s="124"/>
      <c r="C42" s="124"/>
      <c r="D42" s="124"/>
      <c r="E42" s="158"/>
      <c r="F42" s="124"/>
      <c r="G42" s="124"/>
      <c r="H42" s="124"/>
      <c r="I42" s="124"/>
      <c r="J42" s="158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81"/>
      <c r="AJ42" s="381"/>
      <c r="AK42" s="381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9"/>
      <c r="B43" s="158"/>
      <c r="C43" s="158"/>
      <c r="D43" s="158"/>
      <c r="E43" s="158"/>
      <c r="F43" s="124"/>
      <c r="G43" s="124"/>
      <c r="H43" s="128"/>
      <c r="I43" s="268"/>
      <c r="J43" s="158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81"/>
      <c r="AJ43" s="381"/>
      <c r="AK43" s="381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9"/>
      <c r="B44" s="124"/>
      <c r="C44" s="124"/>
      <c r="D44" s="124"/>
      <c r="E44" s="158"/>
      <c r="F44" s="124"/>
      <c r="G44" s="124"/>
      <c r="H44" s="124"/>
      <c r="I44" s="124"/>
      <c r="J44" s="158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81"/>
      <c r="AJ44" s="381"/>
      <c r="AK44" s="381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9"/>
      <c r="B45" s="158"/>
      <c r="C45" s="158"/>
      <c r="D45" s="158"/>
      <c r="E45" s="158"/>
      <c r="F45" s="124"/>
      <c r="G45" s="124"/>
      <c r="H45" s="128"/>
      <c r="I45" s="124"/>
      <c r="J45" s="158"/>
      <c r="K45" s="124"/>
      <c r="L45" s="124"/>
      <c r="M45" s="268"/>
      <c r="N45" s="158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81"/>
      <c r="AJ45" s="381"/>
      <c r="AK45" s="381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9"/>
      <c r="B46" s="124"/>
      <c r="C46" s="124"/>
      <c r="D46" s="124"/>
      <c r="E46" s="158"/>
      <c r="F46" s="124"/>
      <c r="G46" s="124"/>
      <c r="H46" s="124"/>
      <c r="I46" s="124"/>
      <c r="J46" s="158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81"/>
      <c r="AJ46" s="381"/>
      <c r="AK46" s="381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9"/>
      <c r="B47" s="158"/>
      <c r="C47" s="158"/>
      <c r="D47" s="158"/>
      <c r="E47" s="158"/>
      <c r="F47" s="124"/>
      <c r="G47" s="124"/>
      <c r="H47" s="128"/>
      <c r="I47" s="268"/>
      <c r="J47" s="158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81"/>
      <c r="AJ47" s="381"/>
      <c r="AK47" s="381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9"/>
      <c r="B48" s="124"/>
      <c r="C48" s="124"/>
      <c r="D48" s="124"/>
      <c r="E48" s="158"/>
      <c r="F48" s="124"/>
      <c r="G48" s="124"/>
      <c r="H48" s="124"/>
      <c r="I48" s="124"/>
      <c r="J48" s="158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81"/>
      <c r="AJ48" s="381"/>
      <c r="AK48" s="381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9"/>
      <c r="B49" s="158"/>
      <c r="C49" s="158"/>
      <c r="D49" s="158"/>
      <c r="E49" s="158"/>
      <c r="F49" s="124"/>
      <c r="G49" s="124"/>
      <c r="H49" s="128"/>
      <c r="I49" s="124"/>
      <c r="J49" s="158"/>
      <c r="K49" s="268"/>
      <c r="L49" s="158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81"/>
      <c r="AJ49" s="381"/>
      <c r="AK49" s="381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9"/>
      <c r="B50" s="124"/>
      <c r="C50" s="124"/>
      <c r="D50" s="124"/>
      <c r="E50" s="158"/>
      <c r="F50" s="124"/>
      <c r="G50" s="124"/>
      <c r="H50" s="124"/>
      <c r="I50" s="124"/>
      <c r="J50" s="158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81"/>
      <c r="AJ50" s="381"/>
      <c r="AK50" s="381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9"/>
      <c r="B51" s="158"/>
      <c r="C51" s="158"/>
      <c r="D51" s="158"/>
      <c r="E51" s="158"/>
      <c r="F51" s="124"/>
      <c r="G51" s="124"/>
      <c r="H51" s="128"/>
      <c r="I51" s="268"/>
      <c r="J51" s="158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81"/>
      <c r="AJ51" s="381"/>
      <c r="AK51" s="381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8"/>
      <c r="F52" s="414"/>
      <c r="G52" s="414"/>
      <c r="H52" s="414"/>
      <c r="I52" s="414"/>
      <c r="J52" s="158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81"/>
      <c r="AJ52" s="381"/>
      <c r="AK52" s="381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15"/>
      <c r="G53" s="415"/>
      <c r="H53" s="415"/>
      <c r="I53" s="415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81"/>
      <c r="AJ53" s="381"/>
      <c r="AK53" s="381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2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82"/>
      <c r="AJ54" s="382"/>
      <c r="AK54" s="382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IF(E55&gt;$R$62,,UPPER(VLOOKUP(E55,'60elő'!$A$7:$Q$134,2)))</f>
        <v>AMBERGER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82"/>
      <c r="AJ55" s="382"/>
      <c r="AK55" s="382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60"/>
      <c r="C56" s="292"/>
      <c r="D56" s="293"/>
      <c r="E56" s="149">
        <v>2</v>
      </c>
      <c r="F56" s="86" t="str">
        <f>IF(E56&gt;$R$62,,UPPER(VLOOKUP(E56,'60elő'!$A$7:$Q$134,2)))</f>
        <v>SÁKOVICS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60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82"/>
      <c r="AJ56" s="382"/>
      <c r="AK56" s="382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5"/>
      <c r="B57" s="176"/>
      <c r="C57" s="210"/>
      <c r="D57" s="177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82"/>
      <c r="AJ57" s="382"/>
      <c r="AK57" s="382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7"/>
      <c r="C58" s="207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82"/>
      <c r="AJ58" s="382"/>
      <c r="AK58" s="382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4"/>
      <c r="B59" s="178"/>
      <c r="C59" s="178"/>
      <c r="D59" s="211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60"/>
      <c r="P59" s="284"/>
      <c r="Q59" s="160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82"/>
      <c r="AJ59" s="382"/>
      <c r="AK59" s="382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5"/>
      <c r="B60" s="181"/>
      <c r="C60" s="207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82"/>
      <c r="AJ60" s="382"/>
      <c r="AK60" s="382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5"/>
      <c r="B61" s="181"/>
      <c r="C61" s="208"/>
      <c r="D61" s="173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82"/>
      <c r="AJ61" s="382"/>
      <c r="AK61" s="382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6"/>
      <c r="B62" s="163"/>
      <c r="C62" s="209"/>
      <c r="D62" s="174"/>
      <c r="E62" s="153"/>
      <c r="F62" s="152"/>
      <c r="G62" s="153"/>
      <c r="H62" s="152"/>
      <c r="I62" s="154"/>
      <c r="J62" s="286" t="s">
        <v>12</v>
      </c>
      <c r="K62" s="160"/>
      <c r="L62" s="284"/>
      <c r="M62" s="160"/>
      <c r="N62" s="285"/>
      <c r="O62" s="160" t="str">
        <f>R4</f>
        <v>Kádár László</v>
      </c>
      <c r="P62" s="284"/>
      <c r="Q62" s="160"/>
      <c r="R62" s="155">
        <f>MIN(4,'60elő'!Q5)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82"/>
      <c r="AJ62" s="382"/>
      <c r="AK62" s="382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7 F13 F11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Budapest Város Szenior 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2020.07.10-12.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636" t="s">
        <v>25</v>
      </c>
      <c r="B6" s="636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1" t="s">
        <v>26</v>
      </c>
      <c r="B20" s="172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0" sqref="E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03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4" t="str">
        <f>Altalanos!$A$6</f>
        <v>Budapest Város Szenior Bajnokság</v>
      </c>
      <c r="B1" s="87"/>
      <c r="C1" s="87"/>
      <c r="D1" s="179"/>
      <c r="E1" s="203" t="s">
        <v>52</v>
      </c>
      <c r="F1" s="192"/>
      <c r="G1" s="193"/>
      <c r="H1" s="194"/>
      <c r="I1" s="194"/>
      <c r="J1" s="195"/>
      <c r="K1" s="195"/>
      <c r="L1" s="195"/>
      <c r="M1" s="195"/>
      <c r="N1" s="195"/>
      <c r="O1" s="195"/>
      <c r="P1" s="195"/>
      <c r="Q1" s="196"/>
    </row>
    <row r="2" spans="2:17" ht="13.5" thickBot="1">
      <c r="B2" s="89" t="s">
        <v>51</v>
      </c>
      <c r="C2" s="89" t="str">
        <f>Altalanos!$A$8</f>
        <v>Fe35</v>
      </c>
      <c r="D2" s="104"/>
      <c r="E2" s="203" t="s">
        <v>34</v>
      </c>
      <c r="F2" s="93"/>
      <c r="G2" s="93"/>
      <c r="H2" s="391"/>
      <c r="I2" s="391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6" t="s">
        <v>50</v>
      </c>
      <c r="B3" s="389"/>
      <c r="C3" s="389"/>
      <c r="D3" s="389"/>
      <c r="E3" s="389"/>
      <c r="F3" s="389"/>
      <c r="G3" s="389"/>
      <c r="H3" s="389"/>
      <c r="I3" s="390"/>
      <c r="J3" s="99"/>
      <c r="K3" s="105"/>
      <c r="L3" s="105"/>
      <c r="M3" s="105"/>
      <c r="N3" s="225" t="s">
        <v>33</v>
      </c>
      <c r="O3" s="100"/>
      <c r="P3" s="106"/>
      <c r="Q3" s="204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5" t="s">
        <v>30</v>
      </c>
      <c r="I4" s="396"/>
      <c r="J4" s="108"/>
      <c r="K4" s="109"/>
      <c r="L4" s="109"/>
      <c r="M4" s="109"/>
      <c r="N4" s="108"/>
      <c r="O4" s="205"/>
      <c r="P4" s="205"/>
      <c r="Q4" s="110"/>
    </row>
    <row r="5" spans="1:17" s="2" customFormat="1" ht="13.5" thickBot="1">
      <c r="A5" s="197" t="str">
        <f>Altalanos!$A$10</f>
        <v>2020.07.10-12.</v>
      </c>
      <c r="B5" s="197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2" t="str">
        <f>Altalanos!$E$10</f>
        <v>Kádár László</v>
      </c>
      <c r="I5" s="406"/>
      <c r="J5" s="111"/>
      <c r="K5" s="83"/>
      <c r="L5" s="83"/>
      <c r="M5" s="83"/>
      <c r="N5" s="111"/>
      <c r="O5" s="91"/>
      <c r="P5" s="91"/>
      <c r="Q5" s="410"/>
    </row>
    <row r="6" spans="1:17" ht="30" customHeight="1" thickBot="1">
      <c r="A6" s="182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111</v>
      </c>
      <c r="H6" s="392" t="s">
        <v>37</v>
      </c>
      <c r="I6" s="393"/>
      <c r="J6" s="187" t="s">
        <v>16</v>
      </c>
      <c r="K6" s="103" t="s">
        <v>14</v>
      </c>
      <c r="L6" s="189" t="s">
        <v>1</v>
      </c>
      <c r="M6" s="156" t="s">
        <v>15</v>
      </c>
      <c r="N6" s="213" t="s">
        <v>48</v>
      </c>
      <c r="O6" s="201" t="s">
        <v>38</v>
      </c>
      <c r="P6" s="202" t="s">
        <v>2</v>
      </c>
      <c r="Q6" s="102" t="s">
        <v>39</v>
      </c>
    </row>
    <row r="7" spans="1:17" s="11" customFormat="1" ht="18.75" customHeight="1">
      <c r="A7" s="191">
        <v>1</v>
      </c>
      <c r="B7" s="94" t="s">
        <v>120</v>
      </c>
      <c r="C7" s="94" t="s">
        <v>121</v>
      </c>
      <c r="D7" s="95"/>
      <c r="E7" s="95">
        <v>840814</v>
      </c>
      <c r="F7" s="435"/>
      <c r="G7" s="440">
        <v>35</v>
      </c>
      <c r="H7" s="95"/>
      <c r="I7" s="95"/>
      <c r="J7" s="188"/>
      <c r="K7" s="186"/>
      <c r="L7" s="190"/>
      <c r="M7" s="186"/>
      <c r="N7" s="180"/>
      <c r="O7" s="417"/>
      <c r="P7" s="113"/>
      <c r="Q7" s="96"/>
    </row>
    <row r="8" spans="1:17" s="11" customFormat="1" ht="18.75" customHeight="1">
      <c r="A8" s="191">
        <v>2</v>
      </c>
      <c r="B8" s="436" t="s">
        <v>122</v>
      </c>
      <c r="C8" s="436" t="s">
        <v>123</v>
      </c>
      <c r="D8" s="95"/>
      <c r="E8" s="95">
        <v>840514</v>
      </c>
      <c r="F8" s="435"/>
      <c r="G8" s="440">
        <v>35</v>
      </c>
      <c r="H8" s="95"/>
      <c r="I8" s="95"/>
      <c r="J8" s="188"/>
      <c r="K8" s="186"/>
      <c r="L8" s="190"/>
      <c r="M8" s="186"/>
      <c r="N8" s="180"/>
      <c r="O8" s="95"/>
      <c r="P8" s="113"/>
      <c r="Q8" s="96"/>
    </row>
    <row r="9" spans="1:17" s="11" customFormat="1" ht="18.75" customHeight="1">
      <c r="A9" s="191">
        <v>3</v>
      </c>
      <c r="B9" s="94" t="s">
        <v>147</v>
      </c>
      <c r="C9" s="94" t="s">
        <v>148</v>
      </c>
      <c r="D9" s="95"/>
      <c r="E9" s="95">
        <v>760320</v>
      </c>
      <c r="F9" s="447"/>
      <c r="G9" s="447">
        <v>40</v>
      </c>
      <c r="H9" s="95"/>
      <c r="I9" s="95"/>
      <c r="J9" s="188"/>
      <c r="K9" s="186"/>
      <c r="L9" s="190"/>
      <c r="M9" s="186"/>
      <c r="N9" s="180"/>
      <c r="O9" s="95"/>
      <c r="P9" s="398"/>
      <c r="Q9" s="214"/>
    </row>
    <row r="10" spans="1:17" s="11" customFormat="1" ht="18.75" customHeight="1">
      <c r="A10" s="191">
        <v>4</v>
      </c>
      <c r="B10" s="441" t="s">
        <v>169</v>
      </c>
      <c r="C10" s="94"/>
      <c r="D10" s="95"/>
      <c r="E10" s="95"/>
      <c r="F10" s="447"/>
      <c r="G10" s="447">
        <v>40</v>
      </c>
      <c r="H10" s="95"/>
      <c r="I10" s="95"/>
      <c r="J10" s="188"/>
      <c r="K10" s="186"/>
      <c r="L10" s="190"/>
      <c r="M10" s="186"/>
      <c r="N10" s="180"/>
      <c r="O10" s="95"/>
      <c r="P10" s="397"/>
      <c r="Q10" s="394"/>
    </row>
    <row r="11" spans="1:17" s="11" customFormat="1" ht="18.75" customHeight="1">
      <c r="A11" s="191">
        <v>5</v>
      </c>
      <c r="B11" s="441" t="s">
        <v>170</v>
      </c>
      <c r="C11" s="94"/>
      <c r="D11" s="95"/>
      <c r="E11" s="95"/>
      <c r="F11" s="447"/>
      <c r="G11" s="447">
        <v>40</v>
      </c>
      <c r="H11" s="95"/>
      <c r="I11" s="95"/>
      <c r="J11" s="188"/>
      <c r="K11" s="186"/>
      <c r="L11" s="190"/>
      <c r="M11" s="186"/>
      <c r="N11" s="180"/>
      <c r="O11" s="95"/>
      <c r="P11" s="397"/>
      <c r="Q11" s="394"/>
    </row>
    <row r="12" spans="1:17" s="11" customFormat="1" ht="18.75" customHeight="1">
      <c r="A12" s="191">
        <v>6</v>
      </c>
      <c r="H12" s="95"/>
      <c r="I12" s="95"/>
      <c r="J12" s="188"/>
      <c r="K12" s="186"/>
      <c r="L12" s="190"/>
      <c r="M12" s="186"/>
      <c r="N12" s="180"/>
      <c r="O12" s="95"/>
      <c r="P12" s="397"/>
      <c r="Q12" s="394"/>
    </row>
    <row r="13" spans="1:17" s="11" customFormat="1" ht="18.75" customHeight="1">
      <c r="A13" s="191">
        <v>7</v>
      </c>
      <c r="H13" s="95"/>
      <c r="I13" s="95"/>
      <c r="J13" s="188"/>
      <c r="K13" s="186"/>
      <c r="L13" s="190"/>
      <c r="M13" s="186"/>
      <c r="N13" s="180"/>
      <c r="O13" s="95"/>
      <c r="P13" s="397"/>
      <c r="Q13" s="394"/>
    </row>
    <row r="14" spans="1:17" s="11" customFormat="1" ht="18.75" customHeight="1">
      <c r="A14" s="191">
        <v>8</v>
      </c>
      <c r="H14" s="95"/>
      <c r="I14" s="95"/>
      <c r="J14" s="188"/>
      <c r="K14" s="186"/>
      <c r="L14" s="190"/>
      <c r="M14" s="186"/>
      <c r="N14" s="180"/>
      <c r="O14" s="95"/>
      <c r="P14" s="397"/>
      <c r="Q14" s="394"/>
    </row>
    <row r="15" spans="1:17" s="11" customFormat="1" ht="18.75" customHeight="1">
      <c r="A15" s="191">
        <v>9</v>
      </c>
      <c r="H15" s="95"/>
      <c r="I15" s="95"/>
      <c r="J15" s="188"/>
      <c r="K15" s="186"/>
      <c r="L15" s="190"/>
      <c r="M15" s="218"/>
      <c r="N15" s="180"/>
      <c r="O15" s="95"/>
      <c r="P15" s="96"/>
      <c r="Q15" s="96"/>
    </row>
    <row r="16" spans="1:17" s="11" customFormat="1" ht="18.75" customHeight="1">
      <c r="A16" s="191">
        <v>10</v>
      </c>
      <c r="H16" s="95"/>
      <c r="I16" s="95"/>
      <c r="J16" s="188"/>
      <c r="K16" s="186"/>
      <c r="L16" s="190"/>
      <c r="M16" s="218"/>
      <c r="N16" s="180"/>
      <c r="O16" s="95"/>
      <c r="P16" s="113"/>
      <c r="Q16" s="96"/>
    </row>
    <row r="17" spans="1:17" s="11" customFormat="1" ht="18.75" customHeight="1">
      <c r="A17" s="191">
        <v>11</v>
      </c>
      <c r="H17" s="95"/>
      <c r="I17" s="95"/>
      <c r="J17" s="188"/>
      <c r="K17" s="186"/>
      <c r="L17" s="190"/>
      <c r="M17" s="218"/>
      <c r="N17" s="180"/>
      <c r="O17" s="95"/>
      <c r="P17" s="113"/>
      <c r="Q17" s="96"/>
    </row>
    <row r="18" spans="1:17" s="11" customFormat="1" ht="18.75" customHeight="1">
      <c r="A18" s="191">
        <v>12</v>
      </c>
      <c r="H18" s="95"/>
      <c r="I18" s="95"/>
      <c r="J18" s="188"/>
      <c r="K18" s="186"/>
      <c r="L18" s="190"/>
      <c r="M18" s="218"/>
      <c r="N18" s="180"/>
      <c r="O18" s="95"/>
      <c r="P18" s="113"/>
      <c r="Q18" s="96"/>
    </row>
    <row r="19" spans="1:17" s="11" customFormat="1" ht="18.75" customHeight="1">
      <c r="A19" s="191">
        <v>13</v>
      </c>
      <c r="H19" s="95"/>
      <c r="I19" s="95"/>
      <c r="J19" s="188"/>
      <c r="K19" s="186"/>
      <c r="L19" s="190"/>
      <c r="M19" s="218"/>
      <c r="N19" s="180"/>
      <c r="O19" s="95"/>
      <c r="P19" s="113"/>
      <c r="Q19" s="96"/>
    </row>
    <row r="20" spans="1:17" s="11" customFormat="1" ht="18.75" customHeight="1">
      <c r="A20" s="191">
        <v>14</v>
      </c>
      <c r="H20" s="95"/>
      <c r="I20" s="95"/>
      <c r="J20" s="188"/>
      <c r="K20" s="186"/>
      <c r="L20" s="190"/>
      <c r="M20" s="218"/>
      <c r="N20" s="180"/>
      <c r="O20" s="95"/>
      <c r="P20" s="113"/>
      <c r="Q20" s="96"/>
    </row>
    <row r="21" spans="1:17" s="11" customFormat="1" ht="18.75" customHeight="1">
      <c r="A21" s="191">
        <v>15</v>
      </c>
      <c r="H21" s="95"/>
      <c r="I21" s="95"/>
      <c r="J21" s="188"/>
      <c r="K21" s="186"/>
      <c r="L21" s="190"/>
      <c r="M21" s="218"/>
      <c r="N21" s="180"/>
      <c r="O21" s="95"/>
      <c r="P21" s="113"/>
      <c r="Q21" s="96"/>
    </row>
    <row r="22" spans="1:17" s="11" customFormat="1" ht="18.75" customHeight="1">
      <c r="A22" s="191">
        <v>16</v>
      </c>
      <c r="H22" s="95"/>
      <c r="I22" s="95"/>
      <c r="J22" s="188"/>
      <c r="K22" s="186"/>
      <c r="L22" s="190"/>
      <c r="M22" s="218"/>
      <c r="N22" s="180"/>
      <c r="O22" s="95"/>
      <c r="P22" s="113"/>
      <c r="Q22" s="96"/>
    </row>
    <row r="23" spans="1:17" s="11" customFormat="1" ht="18.75" customHeight="1">
      <c r="A23" s="191">
        <v>17</v>
      </c>
      <c r="H23" s="95"/>
      <c r="I23" s="95"/>
      <c r="J23" s="188"/>
      <c r="K23" s="186"/>
      <c r="L23" s="190"/>
      <c r="M23" s="218"/>
      <c r="N23" s="180"/>
      <c r="O23" s="95"/>
      <c r="P23" s="113"/>
      <c r="Q23" s="96"/>
    </row>
    <row r="24" spans="1:17" s="11" customFormat="1" ht="18.75" customHeight="1">
      <c r="A24" s="191">
        <v>18</v>
      </c>
      <c r="H24" s="95"/>
      <c r="I24" s="95"/>
      <c r="J24" s="188"/>
      <c r="K24" s="186"/>
      <c r="L24" s="190"/>
      <c r="M24" s="218"/>
      <c r="N24" s="180"/>
      <c r="O24" s="95"/>
      <c r="P24" s="113"/>
      <c r="Q24" s="96"/>
    </row>
    <row r="25" spans="1:17" s="11" customFormat="1" ht="18.75" customHeight="1">
      <c r="A25" s="191">
        <v>19</v>
      </c>
      <c r="H25" s="95"/>
      <c r="I25" s="95"/>
      <c r="J25" s="188"/>
      <c r="K25" s="186"/>
      <c r="L25" s="190"/>
      <c r="M25" s="218"/>
      <c r="N25" s="180"/>
      <c r="O25" s="95"/>
      <c r="P25" s="113"/>
      <c r="Q25" s="96"/>
    </row>
    <row r="26" spans="1:17" s="11" customFormat="1" ht="18.75" customHeight="1">
      <c r="A26" s="191">
        <v>20</v>
      </c>
      <c r="H26" s="95"/>
      <c r="I26" s="95"/>
      <c r="J26" s="188"/>
      <c r="K26" s="186"/>
      <c r="L26" s="190"/>
      <c r="M26" s="218"/>
      <c r="N26" s="180"/>
      <c r="O26" s="95"/>
      <c r="P26" s="113"/>
      <c r="Q26" s="96"/>
    </row>
    <row r="27" spans="1:17" s="11" customFormat="1" ht="18.75" customHeight="1">
      <c r="A27" s="191">
        <v>21</v>
      </c>
      <c r="H27" s="95"/>
      <c r="I27" s="95"/>
      <c r="J27" s="188"/>
      <c r="K27" s="186"/>
      <c r="L27" s="190"/>
      <c r="M27" s="218"/>
      <c r="N27" s="180"/>
      <c r="O27" s="95"/>
      <c r="P27" s="113"/>
      <c r="Q27" s="96"/>
    </row>
    <row r="28" spans="1:17" s="11" customFormat="1" ht="18.75" customHeight="1">
      <c r="A28" s="191">
        <v>22</v>
      </c>
      <c r="H28" s="95"/>
      <c r="I28" s="95"/>
      <c r="J28" s="188"/>
      <c r="K28" s="186"/>
      <c r="L28" s="190"/>
      <c r="M28" s="218"/>
      <c r="N28" s="180"/>
      <c r="O28" s="95"/>
      <c r="P28" s="113"/>
      <c r="Q28" s="96"/>
    </row>
    <row r="29" spans="1:17" s="11" customFormat="1" ht="18.75" customHeight="1">
      <c r="A29" s="191">
        <v>23</v>
      </c>
      <c r="H29" s="95"/>
      <c r="I29" s="95"/>
      <c r="J29" s="188"/>
      <c r="K29" s="186"/>
      <c r="L29" s="190"/>
      <c r="M29" s="218"/>
      <c r="N29" s="180"/>
      <c r="O29" s="95"/>
      <c r="P29" s="113"/>
      <c r="Q29" s="96"/>
    </row>
    <row r="30" spans="1:17" s="11" customFormat="1" ht="18.75" customHeight="1">
      <c r="A30" s="191">
        <v>24</v>
      </c>
      <c r="H30" s="95"/>
      <c r="I30" s="95"/>
      <c r="J30" s="188"/>
      <c r="K30" s="186"/>
      <c r="L30" s="190"/>
      <c r="M30" s="218"/>
      <c r="N30" s="180"/>
      <c r="O30" s="95"/>
      <c r="P30" s="113"/>
      <c r="Q30" s="96"/>
    </row>
    <row r="31" spans="1:17" s="11" customFormat="1" ht="18.75" customHeight="1">
      <c r="A31" s="191">
        <v>25</v>
      </c>
      <c r="H31" s="95"/>
      <c r="I31" s="95"/>
      <c r="J31" s="188"/>
      <c r="K31" s="186"/>
      <c r="L31" s="190"/>
      <c r="M31" s="218"/>
      <c r="N31" s="180"/>
      <c r="O31" s="95"/>
      <c r="P31" s="113"/>
      <c r="Q31" s="96"/>
    </row>
    <row r="32" spans="1:17" s="11" customFormat="1" ht="18.75" customHeight="1">
      <c r="A32" s="191">
        <v>26</v>
      </c>
      <c r="H32" s="95"/>
      <c r="I32" s="95"/>
      <c r="J32" s="188"/>
      <c r="K32" s="186"/>
      <c r="L32" s="190"/>
      <c r="M32" s="218"/>
      <c r="N32" s="180"/>
      <c r="O32" s="95"/>
      <c r="P32" s="113"/>
      <c r="Q32" s="96"/>
    </row>
    <row r="33" spans="1:17" s="11" customFormat="1" ht="18.75" customHeight="1">
      <c r="A33" s="191">
        <v>27</v>
      </c>
      <c r="H33" s="95"/>
      <c r="I33" s="95"/>
      <c r="J33" s="188"/>
      <c r="K33" s="186"/>
      <c r="L33" s="190"/>
      <c r="M33" s="218"/>
      <c r="N33" s="180"/>
      <c r="O33" s="95"/>
      <c r="P33" s="113"/>
      <c r="Q33" s="96"/>
    </row>
    <row r="34" spans="1:17" s="11" customFormat="1" ht="18.75" customHeight="1">
      <c r="A34" s="191">
        <v>28</v>
      </c>
      <c r="H34" s="95"/>
      <c r="I34" s="95"/>
      <c r="J34" s="188"/>
      <c r="K34" s="186"/>
      <c r="L34" s="190"/>
      <c r="M34" s="218"/>
      <c r="N34" s="180"/>
      <c r="O34" s="95"/>
      <c r="P34" s="113"/>
      <c r="Q34" s="96"/>
    </row>
    <row r="35" spans="1:17" s="11" customFormat="1" ht="18.75" customHeight="1">
      <c r="A35" s="191">
        <v>29</v>
      </c>
      <c r="H35" s="95"/>
      <c r="I35" s="95"/>
      <c r="J35" s="188"/>
      <c r="K35" s="186"/>
      <c r="L35" s="190"/>
      <c r="M35" s="218"/>
      <c r="N35" s="180"/>
      <c r="O35" s="95"/>
      <c r="P35" s="113"/>
      <c r="Q35" s="96"/>
    </row>
    <row r="36" spans="1:17" s="11" customFormat="1" ht="18.75" customHeight="1">
      <c r="A36" s="191">
        <v>30</v>
      </c>
      <c r="H36" s="95"/>
      <c r="I36" s="95"/>
      <c r="J36" s="188"/>
      <c r="K36" s="186"/>
      <c r="L36" s="190"/>
      <c r="M36" s="218"/>
      <c r="N36" s="180"/>
      <c r="O36" s="95"/>
      <c r="P36" s="113"/>
      <c r="Q36" s="96"/>
    </row>
    <row r="37" spans="1:17" s="11" customFormat="1" ht="18.75" customHeight="1">
      <c r="A37" s="191">
        <v>31</v>
      </c>
      <c r="H37" s="95"/>
      <c r="I37" s="95"/>
      <c r="J37" s="188"/>
      <c r="K37" s="186"/>
      <c r="L37" s="190"/>
      <c r="M37" s="218"/>
      <c r="N37" s="180"/>
      <c r="O37" s="95"/>
      <c r="P37" s="113"/>
      <c r="Q37" s="96"/>
    </row>
    <row r="38" spans="1:17" s="11" customFormat="1" ht="18.75" customHeight="1">
      <c r="A38" s="191">
        <v>32</v>
      </c>
      <c r="H38" s="395"/>
      <c r="I38" s="221"/>
      <c r="J38" s="188"/>
      <c r="K38" s="186"/>
      <c r="L38" s="190"/>
      <c r="M38" s="218"/>
      <c r="N38" s="180"/>
      <c r="O38" s="96"/>
      <c r="P38" s="113"/>
      <c r="Q38" s="96"/>
    </row>
    <row r="39" spans="1:17" s="11" customFormat="1" ht="18.75" customHeight="1">
      <c r="A39" s="191">
        <v>33</v>
      </c>
      <c r="H39" s="395"/>
      <c r="I39" s="221"/>
      <c r="J39" s="188"/>
      <c r="K39" s="186"/>
      <c r="L39" s="190"/>
      <c r="M39" s="218"/>
      <c r="N39" s="214"/>
      <c r="O39" s="183"/>
      <c r="P39" s="113"/>
      <c r="Q39" s="96"/>
    </row>
    <row r="40" spans="1:17" s="11" customFormat="1" ht="18.75" customHeight="1">
      <c r="A40" s="191">
        <v>34</v>
      </c>
      <c r="H40" s="395"/>
      <c r="I40" s="221"/>
      <c r="J40" s="188" t="e">
        <f>IF(AND(Q40="",#REF!&gt;0,#REF!&lt;5),K40,)</f>
        <v>#REF!</v>
      </c>
      <c r="K40" s="186" t="e">
        <f>IF(#REF!="","ZZZ9",IF(AND(#REF!&gt;0,#REF!&lt;5),#REF!&amp;#REF!,#REF!&amp;"9"))</f>
        <v>#REF!</v>
      </c>
      <c r="L40" s="190">
        <f aca="true" t="shared" si="0" ref="L40:L71">IF(Q40="",999,Q40)</f>
        <v>999</v>
      </c>
      <c r="M40" s="218">
        <f aca="true" t="shared" si="1" ref="M40:M71">IF(P40=999,999,1)</f>
        <v>999</v>
      </c>
      <c r="N40" s="214"/>
      <c r="O40" s="183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1">
        <v>35</v>
      </c>
      <c r="H41" s="395"/>
      <c r="I41" s="221"/>
      <c r="J41" s="188" t="e">
        <f>IF(AND(Q41="",#REF!&gt;0,#REF!&lt;5),K41,)</f>
        <v>#REF!</v>
      </c>
      <c r="K41" s="186" t="e">
        <f>IF(#REF!="","ZZZ9",IF(AND(#REF!&gt;0,#REF!&lt;5),#REF!&amp;#REF!,#REF!&amp;"9"))</f>
        <v>#REF!</v>
      </c>
      <c r="L41" s="190">
        <f t="shared" si="0"/>
        <v>999</v>
      </c>
      <c r="M41" s="218">
        <f t="shared" si="1"/>
        <v>999</v>
      </c>
      <c r="N41" s="214"/>
      <c r="O41" s="183"/>
      <c r="P41" s="113">
        <f t="shared" si="2"/>
        <v>999</v>
      </c>
      <c r="Q41" s="96"/>
    </row>
    <row r="42" spans="1:17" s="11" customFormat="1" ht="18.75" customHeight="1">
      <c r="A42" s="191">
        <v>36</v>
      </c>
      <c r="H42" s="395"/>
      <c r="I42" s="221"/>
      <c r="J42" s="188" t="e">
        <f>IF(AND(Q42="",#REF!&gt;0,#REF!&lt;5),K42,)</f>
        <v>#REF!</v>
      </c>
      <c r="K42" s="186" t="e">
        <f>IF(#REF!="","ZZZ9",IF(AND(#REF!&gt;0,#REF!&lt;5),#REF!&amp;#REF!,#REF!&amp;"9"))</f>
        <v>#REF!</v>
      </c>
      <c r="L42" s="190">
        <f t="shared" si="0"/>
        <v>999</v>
      </c>
      <c r="M42" s="218">
        <f t="shared" si="1"/>
        <v>999</v>
      </c>
      <c r="N42" s="214"/>
      <c r="O42" s="183"/>
      <c r="P42" s="113">
        <f t="shared" si="2"/>
        <v>999</v>
      </c>
      <c r="Q42" s="96"/>
    </row>
    <row r="43" spans="1:17" s="11" customFormat="1" ht="18.75" customHeight="1">
      <c r="A43" s="191">
        <v>37</v>
      </c>
      <c r="H43" s="395"/>
      <c r="I43" s="221"/>
      <c r="J43" s="188" t="e">
        <f>IF(AND(Q43="",#REF!&gt;0,#REF!&lt;5),K43,)</f>
        <v>#REF!</v>
      </c>
      <c r="K43" s="186" t="e">
        <f>IF(#REF!="","ZZZ9",IF(AND(#REF!&gt;0,#REF!&lt;5),#REF!&amp;#REF!,#REF!&amp;"9"))</f>
        <v>#REF!</v>
      </c>
      <c r="L43" s="190">
        <f t="shared" si="0"/>
        <v>999</v>
      </c>
      <c r="M43" s="218">
        <f t="shared" si="1"/>
        <v>999</v>
      </c>
      <c r="N43" s="214"/>
      <c r="O43" s="183"/>
      <c r="P43" s="113">
        <f t="shared" si="2"/>
        <v>999</v>
      </c>
      <c r="Q43" s="96"/>
    </row>
    <row r="44" spans="1:17" s="11" customFormat="1" ht="18.75" customHeight="1">
      <c r="A44" s="191">
        <v>38</v>
      </c>
      <c r="H44" s="395"/>
      <c r="I44" s="221"/>
      <c r="J44" s="188" t="e">
        <f>IF(AND(Q44="",#REF!&gt;0,#REF!&lt;5),K44,)</f>
        <v>#REF!</v>
      </c>
      <c r="K44" s="186" t="e">
        <f>IF(#REF!="","ZZZ9",IF(AND(#REF!&gt;0,#REF!&lt;5),#REF!&amp;#REF!,#REF!&amp;"9"))</f>
        <v>#REF!</v>
      </c>
      <c r="L44" s="190">
        <f t="shared" si="0"/>
        <v>999</v>
      </c>
      <c r="M44" s="218">
        <f t="shared" si="1"/>
        <v>999</v>
      </c>
      <c r="N44" s="214"/>
      <c r="O44" s="183"/>
      <c r="P44" s="113">
        <f t="shared" si="2"/>
        <v>999</v>
      </c>
      <c r="Q44" s="96"/>
    </row>
    <row r="45" spans="1:17" s="11" customFormat="1" ht="18.75" customHeight="1">
      <c r="A45" s="191">
        <v>39</v>
      </c>
      <c r="H45" s="395"/>
      <c r="I45" s="221"/>
      <c r="J45" s="188" t="e">
        <f>IF(AND(Q45="",#REF!&gt;0,#REF!&lt;5),K45,)</f>
        <v>#REF!</v>
      </c>
      <c r="K45" s="186" t="e">
        <f>IF(#REF!="","ZZZ9",IF(AND(#REF!&gt;0,#REF!&lt;5),#REF!&amp;#REF!,#REF!&amp;"9"))</f>
        <v>#REF!</v>
      </c>
      <c r="L45" s="190">
        <f t="shared" si="0"/>
        <v>999</v>
      </c>
      <c r="M45" s="218">
        <f t="shared" si="1"/>
        <v>999</v>
      </c>
      <c r="N45" s="214"/>
      <c r="O45" s="183"/>
      <c r="P45" s="113">
        <f t="shared" si="2"/>
        <v>999</v>
      </c>
      <c r="Q45" s="96"/>
    </row>
    <row r="46" spans="1:17" s="11" customFormat="1" ht="18.75" customHeight="1">
      <c r="A46" s="191">
        <v>40</v>
      </c>
      <c r="H46" s="395"/>
      <c r="I46" s="221"/>
      <c r="J46" s="188" t="e">
        <f>IF(AND(Q46="",#REF!&gt;0,#REF!&lt;5),K46,)</f>
        <v>#REF!</v>
      </c>
      <c r="K46" s="186" t="e">
        <f>IF(#REF!="","ZZZ9",IF(AND(#REF!&gt;0,#REF!&lt;5),#REF!&amp;#REF!,#REF!&amp;"9"))</f>
        <v>#REF!</v>
      </c>
      <c r="L46" s="190">
        <f t="shared" si="0"/>
        <v>999</v>
      </c>
      <c r="M46" s="218">
        <f t="shared" si="1"/>
        <v>999</v>
      </c>
      <c r="N46" s="214"/>
      <c r="O46" s="183"/>
      <c r="P46" s="113">
        <f t="shared" si="2"/>
        <v>999</v>
      </c>
      <c r="Q46" s="96"/>
    </row>
    <row r="47" spans="1:17" s="11" customFormat="1" ht="18.75" customHeight="1">
      <c r="A47" s="191">
        <v>41</v>
      </c>
      <c r="H47" s="395"/>
      <c r="I47" s="221"/>
      <c r="J47" s="188" t="e">
        <f>IF(AND(Q47="",#REF!&gt;0,#REF!&lt;5),K47,)</f>
        <v>#REF!</v>
      </c>
      <c r="K47" s="186" t="e">
        <f>IF(#REF!="","ZZZ9",IF(AND(#REF!&gt;0,#REF!&lt;5),#REF!&amp;#REF!,#REF!&amp;"9"))</f>
        <v>#REF!</v>
      </c>
      <c r="L47" s="190">
        <f t="shared" si="0"/>
        <v>999</v>
      </c>
      <c r="M47" s="218">
        <f t="shared" si="1"/>
        <v>999</v>
      </c>
      <c r="N47" s="214"/>
      <c r="O47" s="183"/>
      <c r="P47" s="113">
        <f t="shared" si="2"/>
        <v>999</v>
      </c>
      <c r="Q47" s="96"/>
    </row>
    <row r="48" spans="1:17" s="11" customFormat="1" ht="18.75" customHeight="1">
      <c r="A48" s="191">
        <v>42</v>
      </c>
      <c r="H48" s="395"/>
      <c r="I48" s="221"/>
      <c r="J48" s="188" t="e">
        <f>IF(AND(Q48="",#REF!&gt;0,#REF!&lt;5),K48,)</f>
        <v>#REF!</v>
      </c>
      <c r="K48" s="186" t="e">
        <f>IF(#REF!="","ZZZ9",IF(AND(#REF!&gt;0,#REF!&lt;5),#REF!&amp;#REF!,#REF!&amp;"9"))</f>
        <v>#REF!</v>
      </c>
      <c r="L48" s="190">
        <f t="shared" si="0"/>
        <v>999</v>
      </c>
      <c r="M48" s="218">
        <f t="shared" si="1"/>
        <v>999</v>
      </c>
      <c r="N48" s="214"/>
      <c r="O48" s="183"/>
      <c r="P48" s="113">
        <f t="shared" si="2"/>
        <v>999</v>
      </c>
      <c r="Q48" s="96"/>
    </row>
    <row r="49" spans="1:17" s="11" customFormat="1" ht="18.75" customHeight="1">
      <c r="A49" s="191">
        <v>43</v>
      </c>
      <c r="H49" s="395"/>
      <c r="I49" s="221"/>
      <c r="J49" s="188" t="e">
        <f>IF(AND(Q49="",#REF!&gt;0,#REF!&lt;5),K49,)</f>
        <v>#REF!</v>
      </c>
      <c r="K49" s="186" t="e">
        <f>IF(#REF!="","ZZZ9",IF(AND(#REF!&gt;0,#REF!&lt;5),#REF!&amp;#REF!,#REF!&amp;"9"))</f>
        <v>#REF!</v>
      </c>
      <c r="L49" s="190">
        <f t="shared" si="0"/>
        <v>999</v>
      </c>
      <c r="M49" s="218">
        <f t="shared" si="1"/>
        <v>999</v>
      </c>
      <c r="N49" s="214"/>
      <c r="O49" s="183"/>
      <c r="P49" s="113">
        <f t="shared" si="2"/>
        <v>999</v>
      </c>
      <c r="Q49" s="96"/>
    </row>
    <row r="50" spans="1:17" s="11" customFormat="1" ht="18.75" customHeight="1">
      <c r="A50" s="191">
        <v>44</v>
      </c>
      <c r="H50" s="395"/>
      <c r="I50" s="221"/>
      <c r="J50" s="188" t="e">
        <f>IF(AND(Q50="",#REF!&gt;0,#REF!&lt;5),K50,)</f>
        <v>#REF!</v>
      </c>
      <c r="K50" s="186" t="e">
        <f>IF(#REF!="","ZZZ9",IF(AND(#REF!&gt;0,#REF!&lt;5),#REF!&amp;#REF!,#REF!&amp;"9"))</f>
        <v>#REF!</v>
      </c>
      <c r="L50" s="190">
        <f t="shared" si="0"/>
        <v>999</v>
      </c>
      <c r="M50" s="218">
        <f t="shared" si="1"/>
        <v>999</v>
      </c>
      <c r="N50" s="214"/>
      <c r="O50" s="183"/>
      <c r="P50" s="113">
        <f t="shared" si="2"/>
        <v>999</v>
      </c>
      <c r="Q50" s="96"/>
    </row>
    <row r="51" spans="1:17" s="11" customFormat="1" ht="18.75" customHeight="1">
      <c r="A51" s="191">
        <v>45</v>
      </c>
      <c r="H51" s="395"/>
      <c r="I51" s="221"/>
      <c r="J51" s="188" t="e">
        <f>IF(AND(Q51="",#REF!&gt;0,#REF!&lt;5),K51,)</f>
        <v>#REF!</v>
      </c>
      <c r="K51" s="186" t="e">
        <f>IF(#REF!="","ZZZ9",IF(AND(#REF!&gt;0,#REF!&lt;5),#REF!&amp;#REF!,#REF!&amp;"9"))</f>
        <v>#REF!</v>
      </c>
      <c r="L51" s="190">
        <f t="shared" si="0"/>
        <v>999</v>
      </c>
      <c r="M51" s="218">
        <f t="shared" si="1"/>
        <v>999</v>
      </c>
      <c r="N51" s="214"/>
      <c r="O51" s="183"/>
      <c r="P51" s="113">
        <f t="shared" si="2"/>
        <v>999</v>
      </c>
      <c r="Q51" s="96"/>
    </row>
    <row r="52" spans="1:17" s="11" customFormat="1" ht="18.75" customHeight="1">
      <c r="A52" s="191">
        <v>46</v>
      </c>
      <c r="H52" s="395"/>
      <c r="I52" s="221"/>
      <c r="J52" s="188" t="e">
        <f>IF(AND(Q52="",#REF!&gt;0,#REF!&lt;5),K52,)</f>
        <v>#REF!</v>
      </c>
      <c r="K52" s="186" t="e">
        <f>IF(#REF!="","ZZZ9",IF(AND(#REF!&gt;0,#REF!&lt;5),#REF!&amp;#REF!,#REF!&amp;"9"))</f>
        <v>#REF!</v>
      </c>
      <c r="L52" s="190">
        <f t="shared" si="0"/>
        <v>999</v>
      </c>
      <c r="M52" s="218">
        <f t="shared" si="1"/>
        <v>999</v>
      </c>
      <c r="N52" s="214"/>
      <c r="O52" s="183"/>
      <c r="P52" s="113">
        <f t="shared" si="2"/>
        <v>999</v>
      </c>
      <c r="Q52" s="96"/>
    </row>
    <row r="53" spans="1:17" s="11" customFormat="1" ht="18.75" customHeight="1">
      <c r="A53" s="191">
        <v>47</v>
      </c>
      <c r="H53" s="395"/>
      <c r="I53" s="221"/>
      <c r="J53" s="188" t="e">
        <f>IF(AND(Q53="",#REF!&gt;0,#REF!&lt;5),K53,)</f>
        <v>#REF!</v>
      </c>
      <c r="K53" s="186" t="e">
        <f>IF(#REF!="","ZZZ9",IF(AND(#REF!&gt;0,#REF!&lt;5),#REF!&amp;#REF!,#REF!&amp;"9"))</f>
        <v>#REF!</v>
      </c>
      <c r="L53" s="190">
        <f t="shared" si="0"/>
        <v>999</v>
      </c>
      <c r="M53" s="218">
        <f t="shared" si="1"/>
        <v>999</v>
      </c>
      <c r="N53" s="214"/>
      <c r="O53" s="183"/>
      <c r="P53" s="113">
        <f t="shared" si="2"/>
        <v>999</v>
      </c>
      <c r="Q53" s="96"/>
    </row>
    <row r="54" spans="1:17" s="11" customFormat="1" ht="18.75" customHeight="1">
      <c r="A54" s="191">
        <v>48</v>
      </c>
      <c r="H54" s="395"/>
      <c r="I54" s="221"/>
      <c r="J54" s="188" t="e">
        <f>IF(AND(Q54="",#REF!&gt;0,#REF!&lt;5),K54,)</f>
        <v>#REF!</v>
      </c>
      <c r="K54" s="186" t="e">
        <f>IF(#REF!="","ZZZ9",IF(AND(#REF!&gt;0,#REF!&lt;5),#REF!&amp;#REF!,#REF!&amp;"9"))</f>
        <v>#REF!</v>
      </c>
      <c r="L54" s="190">
        <f t="shared" si="0"/>
        <v>999</v>
      </c>
      <c r="M54" s="218">
        <f t="shared" si="1"/>
        <v>999</v>
      </c>
      <c r="N54" s="214"/>
      <c r="O54" s="183"/>
      <c r="P54" s="113">
        <f t="shared" si="2"/>
        <v>999</v>
      </c>
      <c r="Q54" s="96"/>
    </row>
    <row r="55" spans="1:17" s="11" customFormat="1" ht="18.75" customHeight="1">
      <c r="A55" s="191">
        <v>49</v>
      </c>
      <c r="H55" s="395"/>
      <c r="I55" s="221"/>
      <c r="J55" s="188" t="e">
        <f>IF(AND(Q55="",#REF!&gt;0,#REF!&lt;5),K55,)</f>
        <v>#REF!</v>
      </c>
      <c r="K55" s="186" t="e">
        <f>IF(#REF!="","ZZZ9",IF(AND(#REF!&gt;0,#REF!&lt;5),#REF!&amp;#REF!,#REF!&amp;"9"))</f>
        <v>#REF!</v>
      </c>
      <c r="L55" s="190">
        <f t="shared" si="0"/>
        <v>999</v>
      </c>
      <c r="M55" s="218">
        <f t="shared" si="1"/>
        <v>999</v>
      </c>
      <c r="N55" s="214"/>
      <c r="O55" s="183"/>
      <c r="P55" s="113">
        <f t="shared" si="2"/>
        <v>999</v>
      </c>
      <c r="Q55" s="96"/>
    </row>
    <row r="56" spans="1:17" s="11" customFormat="1" ht="18.75" customHeight="1">
      <c r="A56" s="191">
        <v>50</v>
      </c>
      <c r="H56" s="395"/>
      <c r="I56" s="221"/>
      <c r="J56" s="188" t="e">
        <f>IF(AND(Q56="",#REF!&gt;0,#REF!&lt;5),K56,)</f>
        <v>#REF!</v>
      </c>
      <c r="K56" s="186" t="e">
        <f>IF(#REF!="","ZZZ9",IF(AND(#REF!&gt;0,#REF!&lt;5),#REF!&amp;#REF!,#REF!&amp;"9"))</f>
        <v>#REF!</v>
      </c>
      <c r="L56" s="190">
        <f t="shared" si="0"/>
        <v>999</v>
      </c>
      <c r="M56" s="218">
        <f t="shared" si="1"/>
        <v>999</v>
      </c>
      <c r="N56" s="214"/>
      <c r="O56" s="183"/>
      <c r="P56" s="113">
        <f t="shared" si="2"/>
        <v>999</v>
      </c>
      <c r="Q56" s="96"/>
    </row>
    <row r="57" spans="1:17" s="11" customFormat="1" ht="18.75" customHeight="1">
      <c r="A57" s="191">
        <v>51</v>
      </c>
      <c r="H57" s="395"/>
      <c r="I57" s="221"/>
      <c r="J57" s="188" t="e">
        <f>IF(AND(Q57="",#REF!&gt;0,#REF!&lt;5),K57,)</f>
        <v>#REF!</v>
      </c>
      <c r="K57" s="186" t="e">
        <f>IF(#REF!="","ZZZ9",IF(AND(#REF!&gt;0,#REF!&lt;5),#REF!&amp;#REF!,#REF!&amp;"9"))</f>
        <v>#REF!</v>
      </c>
      <c r="L57" s="190">
        <f t="shared" si="0"/>
        <v>999</v>
      </c>
      <c r="M57" s="218">
        <f t="shared" si="1"/>
        <v>999</v>
      </c>
      <c r="N57" s="214"/>
      <c r="O57" s="183"/>
      <c r="P57" s="113">
        <f t="shared" si="2"/>
        <v>999</v>
      </c>
      <c r="Q57" s="96"/>
    </row>
    <row r="58" spans="1:17" s="11" customFormat="1" ht="18.75" customHeight="1">
      <c r="A58" s="191">
        <v>52</v>
      </c>
      <c r="H58" s="395"/>
      <c r="I58" s="221"/>
      <c r="J58" s="188" t="e">
        <f>IF(AND(Q58="",#REF!&gt;0,#REF!&lt;5),K58,)</f>
        <v>#REF!</v>
      </c>
      <c r="K58" s="186" t="e">
        <f>IF(#REF!="","ZZZ9",IF(AND(#REF!&gt;0,#REF!&lt;5),#REF!&amp;#REF!,#REF!&amp;"9"))</f>
        <v>#REF!</v>
      </c>
      <c r="L58" s="190">
        <f t="shared" si="0"/>
        <v>999</v>
      </c>
      <c r="M58" s="218">
        <f t="shared" si="1"/>
        <v>999</v>
      </c>
      <c r="N58" s="214"/>
      <c r="O58" s="183"/>
      <c r="P58" s="113">
        <f t="shared" si="2"/>
        <v>999</v>
      </c>
      <c r="Q58" s="96"/>
    </row>
    <row r="59" spans="1:17" s="11" customFormat="1" ht="18.75" customHeight="1">
      <c r="A59" s="191">
        <v>53</v>
      </c>
      <c r="H59" s="395"/>
      <c r="I59" s="221"/>
      <c r="J59" s="188" t="e">
        <f>IF(AND(Q59="",#REF!&gt;0,#REF!&lt;5),K59,)</f>
        <v>#REF!</v>
      </c>
      <c r="K59" s="186" t="e">
        <f>IF(#REF!="","ZZZ9",IF(AND(#REF!&gt;0,#REF!&lt;5),#REF!&amp;#REF!,#REF!&amp;"9"))</f>
        <v>#REF!</v>
      </c>
      <c r="L59" s="190">
        <f t="shared" si="0"/>
        <v>999</v>
      </c>
      <c r="M59" s="218">
        <f t="shared" si="1"/>
        <v>999</v>
      </c>
      <c r="N59" s="214"/>
      <c r="O59" s="183"/>
      <c r="P59" s="113">
        <f t="shared" si="2"/>
        <v>999</v>
      </c>
      <c r="Q59" s="96"/>
    </row>
    <row r="60" spans="1:17" s="11" customFormat="1" ht="18.75" customHeight="1">
      <c r="A60" s="191">
        <v>54</v>
      </c>
      <c r="H60" s="395"/>
      <c r="I60" s="221"/>
      <c r="J60" s="188" t="e">
        <f>IF(AND(Q60="",#REF!&gt;0,#REF!&lt;5),K60,)</f>
        <v>#REF!</v>
      </c>
      <c r="K60" s="186" t="e">
        <f>IF(#REF!="","ZZZ9",IF(AND(#REF!&gt;0,#REF!&lt;5),#REF!&amp;#REF!,#REF!&amp;"9"))</f>
        <v>#REF!</v>
      </c>
      <c r="L60" s="190">
        <f t="shared" si="0"/>
        <v>999</v>
      </c>
      <c r="M60" s="218">
        <f t="shared" si="1"/>
        <v>999</v>
      </c>
      <c r="N60" s="214"/>
      <c r="O60" s="183"/>
      <c r="P60" s="113">
        <f t="shared" si="2"/>
        <v>999</v>
      </c>
      <c r="Q60" s="96"/>
    </row>
    <row r="61" spans="1:17" s="11" customFormat="1" ht="18.75" customHeight="1">
      <c r="A61" s="191">
        <v>55</v>
      </c>
      <c r="H61" s="395"/>
      <c r="I61" s="221"/>
      <c r="J61" s="188" t="e">
        <f>IF(AND(Q61="",#REF!&gt;0,#REF!&lt;5),K61,)</f>
        <v>#REF!</v>
      </c>
      <c r="K61" s="186" t="e">
        <f>IF(#REF!="","ZZZ9",IF(AND(#REF!&gt;0,#REF!&lt;5),#REF!&amp;#REF!,#REF!&amp;"9"))</f>
        <v>#REF!</v>
      </c>
      <c r="L61" s="190">
        <f t="shared" si="0"/>
        <v>999</v>
      </c>
      <c r="M61" s="218">
        <f t="shared" si="1"/>
        <v>999</v>
      </c>
      <c r="N61" s="214"/>
      <c r="O61" s="183"/>
      <c r="P61" s="113">
        <f t="shared" si="2"/>
        <v>999</v>
      </c>
      <c r="Q61" s="96"/>
    </row>
    <row r="62" spans="1:17" s="11" customFormat="1" ht="18.75" customHeight="1">
      <c r="A62" s="191">
        <v>56</v>
      </c>
      <c r="H62" s="395"/>
      <c r="I62" s="221"/>
      <c r="J62" s="188" t="e">
        <f>IF(AND(Q62="",#REF!&gt;0,#REF!&lt;5),K62,)</f>
        <v>#REF!</v>
      </c>
      <c r="K62" s="186" t="e">
        <f>IF(#REF!="","ZZZ9",IF(AND(#REF!&gt;0,#REF!&lt;5),#REF!&amp;#REF!,#REF!&amp;"9"))</f>
        <v>#REF!</v>
      </c>
      <c r="L62" s="190">
        <f t="shared" si="0"/>
        <v>999</v>
      </c>
      <c r="M62" s="218">
        <f t="shared" si="1"/>
        <v>999</v>
      </c>
      <c r="N62" s="214"/>
      <c r="O62" s="183"/>
      <c r="P62" s="113">
        <f t="shared" si="2"/>
        <v>999</v>
      </c>
      <c r="Q62" s="96"/>
    </row>
    <row r="63" spans="1:17" s="11" customFormat="1" ht="18.75" customHeight="1">
      <c r="A63" s="191">
        <v>57</v>
      </c>
      <c r="H63" s="395"/>
      <c r="I63" s="221"/>
      <c r="J63" s="188" t="e">
        <f>IF(AND(Q63="",#REF!&gt;0,#REF!&lt;5),K63,)</f>
        <v>#REF!</v>
      </c>
      <c r="K63" s="186" t="e">
        <f>IF(#REF!="","ZZZ9",IF(AND(#REF!&gt;0,#REF!&lt;5),#REF!&amp;#REF!,#REF!&amp;"9"))</f>
        <v>#REF!</v>
      </c>
      <c r="L63" s="190">
        <f t="shared" si="0"/>
        <v>999</v>
      </c>
      <c r="M63" s="218">
        <f t="shared" si="1"/>
        <v>999</v>
      </c>
      <c r="N63" s="214"/>
      <c r="O63" s="183"/>
      <c r="P63" s="113">
        <f t="shared" si="2"/>
        <v>999</v>
      </c>
      <c r="Q63" s="96"/>
    </row>
    <row r="64" spans="1:17" s="11" customFormat="1" ht="18.75" customHeight="1">
      <c r="A64" s="191">
        <v>58</v>
      </c>
      <c r="H64" s="395"/>
      <c r="I64" s="221"/>
      <c r="J64" s="188" t="e">
        <f>IF(AND(Q64="",#REF!&gt;0,#REF!&lt;5),K64,)</f>
        <v>#REF!</v>
      </c>
      <c r="K64" s="186" t="e">
        <f>IF(#REF!="","ZZZ9",IF(AND(#REF!&gt;0,#REF!&lt;5),#REF!&amp;#REF!,#REF!&amp;"9"))</f>
        <v>#REF!</v>
      </c>
      <c r="L64" s="190">
        <f t="shared" si="0"/>
        <v>999</v>
      </c>
      <c r="M64" s="218">
        <f t="shared" si="1"/>
        <v>999</v>
      </c>
      <c r="N64" s="214"/>
      <c r="O64" s="183"/>
      <c r="P64" s="113">
        <f t="shared" si="2"/>
        <v>999</v>
      </c>
      <c r="Q64" s="96"/>
    </row>
    <row r="65" spans="1:17" s="11" customFormat="1" ht="18.75" customHeight="1">
      <c r="A65" s="191">
        <v>59</v>
      </c>
      <c r="H65" s="395"/>
      <c r="I65" s="221"/>
      <c r="J65" s="188" t="e">
        <f>IF(AND(Q65="",#REF!&gt;0,#REF!&lt;5),K65,)</f>
        <v>#REF!</v>
      </c>
      <c r="K65" s="186" t="e">
        <f>IF(#REF!="","ZZZ9",IF(AND(#REF!&gt;0,#REF!&lt;5),#REF!&amp;#REF!,#REF!&amp;"9"))</f>
        <v>#REF!</v>
      </c>
      <c r="L65" s="190">
        <f t="shared" si="0"/>
        <v>999</v>
      </c>
      <c r="M65" s="218">
        <f t="shared" si="1"/>
        <v>999</v>
      </c>
      <c r="N65" s="214"/>
      <c r="O65" s="183"/>
      <c r="P65" s="113">
        <f t="shared" si="2"/>
        <v>999</v>
      </c>
      <c r="Q65" s="96"/>
    </row>
    <row r="66" spans="1:17" s="11" customFormat="1" ht="18.75" customHeight="1">
      <c r="A66" s="191">
        <v>60</v>
      </c>
      <c r="H66" s="395"/>
      <c r="I66" s="221"/>
      <c r="J66" s="188" t="e">
        <f>IF(AND(Q66="",#REF!&gt;0,#REF!&lt;5),K66,)</f>
        <v>#REF!</v>
      </c>
      <c r="K66" s="186" t="e">
        <f>IF(#REF!="","ZZZ9",IF(AND(#REF!&gt;0,#REF!&lt;5),#REF!&amp;#REF!,#REF!&amp;"9"))</f>
        <v>#REF!</v>
      </c>
      <c r="L66" s="190">
        <f t="shared" si="0"/>
        <v>999</v>
      </c>
      <c r="M66" s="218">
        <f t="shared" si="1"/>
        <v>999</v>
      </c>
      <c r="N66" s="214"/>
      <c r="O66" s="183"/>
      <c r="P66" s="113">
        <f t="shared" si="2"/>
        <v>999</v>
      </c>
      <c r="Q66" s="96"/>
    </row>
    <row r="67" spans="1:17" s="11" customFormat="1" ht="18.75" customHeight="1">
      <c r="A67" s="191">
        <v>61</v>
      </c>
      <c r="H67" s="395"/>
      <c r="I67" s="221"/>
      <c r="J67" s="188" t="e">
        <f>IF(AND(Q67="",#REF!&gt;0,#REF!&lt;5),K67,)</f>
        <v>#REF!</v>
      </c>
      <c r="K67" s="186" t="e">
        <f>IF(#REF!="","ZZZ9",IF(AND(#REF!&gt;0,#REF!&lt;5),#REF!&amp;#REF!,#REF!&amp;"9"))</f>
        <v>#REF!</v>
      </c>
      <c r="L67" s="190">
        <f t="shared" si="0"/>
        <v>999</v>
      </c>
      <c r="M67" s="218">
        <f t="shared" si="1"/>
        <v>999</v>
      </c>
      <c r="N67" s="214"/>
      <c r="O67" s="183"/>
      <c r="P67" s="113">
        <f t="shared" si="2"/>
        <v>999</v>
      </c>
      <c r="Q67" s="96"/>
    </row>
    <row r="68" spans="1:17" s="11" customFormat="1" ht="18.75" customHeight="1">
      <c r="A68" s="191">
        <v>62</v>
      </c>
      <c r="H68" s="395"/>
      <c r="I68" s="221"/>
      <c r="J68" s="188" t="e">
        <f>IF(AND(Q68="",#REF!&gt;0,#REF!&lt;5),K68,)</f>
        <v>#REF!</v>
      </c>
      <c r="K68" s="186" t="e">
        <f>IF(#REF!="","ZZZ9",IF(AND(#REF!&gt;0,#REF!&lt;5),#REF!&amp;#REF!,#REF!&amp;"9"))</f>
        <v>#REF!</v>
      </c>
      <c r="L68" s="190">
        <f t="shared" si="0"/>
        <v>999</v>
      </c>
      <c r="M68" s="218">
        <f t="shared" si="1"/>
        <v>999</v>
      </c>
      <c r="N68" s="214"/>
      <c r="O68" s="183"/>
      <c r="P68" s="113">
        <f t="shared" si="2"/>
        <v>999</v>
      </c>
      <c r="Q68" s="96"/>
    </row>
    <row r="69" spans="1:17" s="11" customFormat="1" ht="18.75" customHeight="1">
      <c r="A69" s="191">
        <v>63</v>
      </c>
      <c r="H69" s="395"/>
      <c r="I69" s="221"/>
      <c r="J69" s="188" t="e">
        <f>IF(AND(Q69="",#REF!&gt;0,#REF!&lt;5),K69,)</f>
        <v>#REF!</v>
      </c>
      <c r="K69" s="186" t="e">
        <f>IF(#REF!="","ZZZ9",IF(AND(#REF!&gt;0,#REF!&lt;5),#REF!&amp;#REF!,#REF!&amp;"9"))</f>
        <v>#REF!</v>
      </c>
      <c r="L69" s="190">
        <f t="shared" si="0"/>
        <v>999</v>
      </c>
      <c r="M69" s="218">
        <f t="shared" si="1"/>
        <v>999</v>
      </c>
      <c r="N69" s="214"/>
      <c r="O69" s="183"/>
      <c r="P69" s="113">
        <f t="shared" si="2"/>
        <v>999</v>
      </c>
      <c r="Q69" s="96"/>
    </row>
    <row r="70" spans="1:17" s="11" customFormat="1" ht="18.75" customHeight="1">
      <c r="A70" s="191">
        <v>64</v>
      </c>
      <c r="B70" s="94"/>
      <c r="C70" s="94"/>
      <c r="D70" s="95"/>
      <c r="E70" s="206"/>
      <c r="F70" s="112"/>
      <c r="G70" s="112"/>
      <c r="H70" s="395"/>
      <c r="I70" s="221"/>
      <c r="J70" s="188" t="e">
        <f>IF(AND(Q70="",#REF!&gt;0,#REF!&lt;5),K70,)</f>
        <v>#REF!</v>
      </c>
      <c r="K70" s="186" t="str">
        <f>IF(D70="","ZZZ9",IF(AND(#REF!&gt;0,#REF!&lt;5),D70&amp;#REF!,D70&amp;"9"))</f>
        <v>ZZZ9</v>
      </c>
      <c r="L70" s="190">
        <f t="shared" si="0"/>
        <v>999</v>
      </c>
      <c r="M70" s="218">
        <f t="shared" si="1"/>
        <v>999</v>
      </c>
      <c r="N70" s="214"/>
      <c r="O70" s="183"/>
      <c r="P70" s="113">
        <f t="shared" si="2"/>
        <v>999</v>
      </c>
      <c r="Q70" s="96"/>
    </row>
    <row r="71" spans="1:17" s="11" customFormat="1" ht="18.75" customHeight="1">
      <c r="A71" s="191">
        <v>65</v>
      </c>
      <c r="B71" s="94"/>
      <c r="C71" s="94"/>
      <c r="D71" s="95"/>
      <c r="E71" s="206"/>
      <c r="F71" s="112"/>
      <c r="G71" s="112"/>
      <c r="H71" s="395"/>
      <c r="I71" s="221"/>
      <c r="J71" s="188" t="e">
        <f>IF(AND(Q71="",#REF!&gt;0,#REF!&lt;5),K71,)</f>
        <v>#REF!</v>
      </c>
      <c r="K71" s="186" t="str">
        <f>IF(D71="","ZZZ9",IF(AND(#REF!&gt;0,#REF!&lt;5),D71&amp;#REF!,D71&amp;"9"))</f>
        <v>ZZZ9</v>
      </c>
      <c r="L71" s="190">
        <f t="shared" si="0"/>
        <v>999</v>
      </c>
      <c r="M71" s="218">
        <f t="shared" si="1"/>
        <v>999</v>
      </c>
      <c r="N71" s="214"/>
      <c r="O71" s="183"/>
      <c r="P71" s="113">
        <f t="shared" si="2"/>
        <v>999</v>
      </c>
      <c r="Q71" s="96"/>
    </row>
    <row r="72" spans="1:17" s="11" customFormat="1" ht="18.75" customHeight="1">
      <c r="A72" s="191">
        <v>66</v>
      </c>
      <c r="B72" s="94"/>
      <c r="C72" s="94"/>
      <c r="D72" s="95"/>
      <c r="E72" s="206"/>
      <c r="F72" s="112"/>
      <c r="G72" s="112"/>
      <c r="H72" s="395"/>
      <c r="I72" s="221"/>
      <c r="J72" s="188" t="e">
        <f>IF(AND(Q72="",#REF!&gt;0,#REF!&lt;5),K72,)</f>
        <v>#REF!</v>
      </c>
      <c r="K72" s="186" t="str">
        <f>IF(D72="","ZZZ9",IF(AND(#REF!&gt;0,#REF!&lt;5),D72&amp;#REF!,D72&amp;"9"))</f>
        <v>ZZZ9</v>
      </c>
      <c r="L72" s="190">
        <f aca="true" t="shared" si="3" ref="L72:L100">IF(Q72="",999,Q72)</f>
        <v>999</v>
      </c>
      <c r="M72" s="218">
        <f aca="true" t="shared" si="4" ref="M72:M100">IF(P72=999,999,1)</f>
        <v>999</v>
      </c>
      <c r="N72" s="214"/>
      <c r="O72" s="183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1">
        <v>67</v>
      </c>
      <c r="B73" s="94"/>
      <c r="C73" s="94"/>
      <c r="D73" s="95"/>
      <c r="E73" s="206"/>
      <c r="F73" s="112"/>
      <c r="G73" s="112"/>
      <c r="H73" s="395"/>
      <c r="I73" s="221"/>
      <c r="J73" s="188" t="e">
        <f>IF(AND(Q73="",#REF!&gt;0,#REF!&lt;5),K73,)</f>
        <v>#REF!</v>
      </c>
      <c r="K73" s="186" t="str">
        <f>IF(D73="","ZZZ9",IF(AND(#REF!&gt;0,#REF!&lt;5),D73&amp;#REF!,D73&amp;"9"))</f>
        <v>ZZZ9</v>
      </c>
      <c r="L73" s="190">
        <f t="shared" si="3"/>
        <v>999</v>
      </c>
      <c r="M73" s="218">
        <f t="shared" si="4"/>
        <v>999</v>
      </c>
      <c r="N73" s="214"/>
      <c r="O73" s="183"/>
      <c r="P73" s="113">
        <f t="shared" si="5"/>
        <v>999</v>
      </c>
      <c r="Q73" s="96"/>
    </row>
    <row r="74" spans="1:17" s="11" customFormat="1" ht="18.75" customHeight="1">
      <c r="A74" s="191">
        <v>68</v>
      </c>
      <c r="B74" s="94"/>
      <c r="C74" s="94"/>
      <c r="D74" s="95"/>
      <c r="E74" s="206"/>
      <c r="F74" s="112"/>
      <c r="G74" s="112"/>
      <c r="H74" s="395"/>
      <c r="I74" s="221"/>
      <c r="J74" s="188" t="e">
        <f>IF(AND(Q74="",#REF!&gt;0,#REF!&lt;5),K74,)</f>
        <v>#REF!</v>
      </c>
      <c r="K74" s="186" t="str">
        <f>IF(D74="","ZZZ9",IF(AND(#REF!&gt;0,#REF!&lt;5),D74&amp;#REF!,D74&amp;"9"))</f>
        <v>ZZZ9</v>
      </c>
      <c r="L74" s="190">
        <f t="shared" si="3"/>
        <v>999</v>
      </c>
      <c r="M74" s="218">
        <f t="shared" si="4"/>
        <v>999</v>
      </c>
      <c r="N74" s="214"/>
      <c r="O74" s="183"/>
      <c r="P74" s="113">
        <f t="shared" si="5"/>
        <v>999</v>
      </c>
      <c r="Q74" s="96"/>
    </row>
    <row r="75" spans="1:17" s="11" customFormat="1" ht="18.75" customHeight="1">
      <c r="A75" s="191">
        <v>69</v>
      </c>
      <c r="B75" s="94"/>
      <c r="C75" s="94"/>
      <c r="D75" s="95"/>
      <c r="E75" s="206"/>
      <c r="F75" s="112"/>
      <c r="G75" s="112"/>
      <c r="H75" s="395"/>
      <c r="I75" s="221"/>
      <c r="J75" s="188" t="e">
        <f>IF(AND(Q75="",#REF!&gt;0,#REF!&lt;5),K75,)</f>
        <v>#REF!</v>
      </c>
      <c r="K75" s="186" t="str">
        <f>IF(D75="","ZZZ9",IF(AND(#REF!&gt;0,#REF!&lt;5),D75&amp;#REF!,D75&amp;"9"))</f>
        <v>ZZZ9</v>
      </c>
      <c r="L75" s="190">
        <f t="shared" si="3"/>
        <v>999</v>
      </c>
      <c r="M75" s="218">
        <f t="shared" si="4"/>
        <v>999</v>
      </c>
      <c r="N75" s="214"/>
      <c r="O75" s="183"/>
      <c r="P75" s="113">
        <f t="shared" si="5"/>
        <v>999</v>
      </c>
      <c r="Q75" s="96"/>
    </row>
    <row r="76" spans="1:17" s="11" customFormat="1" ht="18.75" customHeight="1">
      <c r="A76" s="191">
        <v>70</v>
      </c>
      <c r="B76" s="94"/>
      <c r="C76" s="94"/>
      <c r="D76" s="95"/>
      <c r="E76" s="206"/>
      <c r="F76" s="112"/>
      <c r="G76" s="112"/>
      <c r="H76" s="395"/>
      <c r="I76" s="221"/>
      <c r="J76" s="188" t="e">
        <f>IF(AND(Q76="",#REF!&gt;0,#REF!&lt;5),K76,)</f>
        <v>#REF!</v>
      </c>
      <c r="K76" s="186" t="str">
        <f>IF(D76="","ZZZ9",IF(AND(#REF!&gt;0,#REF!&lt;5),D76&amp;#REF!,D76&amp;"9"))</f>
        <v>ZZZ9</v>
      </c>
      <c r="L76" s="190">
        <f t="shared" si="3"/>
        <v>999</v>
      </c>
      <c r="M76" s="218">
        <f t="shared" si="4"/>
        <v>999</v>
      </c>
      <c r="N76" s="214"/>
      <c r="O76" s="183"/>
      <c r="P76" s="113">
        <f t="shared" si="5"/>
        <v>999</v>
      </c>
      <c r="Q76" s="96"/>
    </row>
    <row r="77" spans="1:17" s="11" customFormat="1" ht="18.75" customHeight="1">
      <c r="A77" s="191">
        <v>71</v>
      </c>
      <c r="B77" s="94"/>
      <c r="C77" s="94"/>
      <c r="D77" s="95"/>
      <c r="E77" s="206"/>
      <c r="F77" s="112"/>
      <c r="G77" s="112"/>
      <c r="H77" s="395"/>
      <c r="I77" s="221"/>
      <c r="J77" s="188" t="e">
        <f>IF(AND(Q77="",#REF!&gt;0,#REF!&lt;5),K77,)</f>
        <v>#REF!</v>
      </c>
      <c r="K77" s="186" t="str">
        <f>IF(D77="","ZZZ9",IF(AND(#REF!&gt;0,#REF!&lt;5),D77&amp;#REF!,D77&amp;"9"))</f>
        <v>ZZZ9</v>
      </c>
      <c r="L77" s="190">
        <f t="shared" si="3"/>
        <v>999</v>
      </c>
      <c r="M77" s="218">
        <f t="shared" si="4"/>
        <v>999</v>
      </c>
      <c r="N77" s="214"/>
      <c r="O77" s="183"/>
      <c r="P77" s="113">
        <f t="shared" si="5"/>
        <v>999</v>
      </c>
      <c r="Q77" s="96"/>
    </row>
    <row r="78" spans="1:17" s="11" customFormat="1" ht="18.75" customHeight="1">
      <c r="A78" s="191">
        <v>72</v>
      </c>
      <c r="B78" s="94"/>
      <c r="C78" s="94"/>
      <c r="D78" s="95"/>
      <c r="E78" s="206"/>
      <c r="F78" s="112"/>
      <c r="G78" s="112"/>
      <c r="H78" s="395"/>
      <c r="I78" s="221"/>
      <c r="J78" s="188" t="e">
        <f>IF(AND(Q78="",#REF!&gt;0,#REF!&lt;5),K78,)</f>
        <v>#REF!</v>
      </c>
      <c r="K78" s="186" t="str">
        <f>IF(D78="","ZZZ9",IF(AND(#REF!&gt;0,#REF!&lt;5),D78&amp;#REF!,D78&amp;"9"))</f>
        <v>ZZZ9</v>
      </c>
      <c r="L78" s="190">
        <f t="shared" si="3"/>
        <v>999</v>
      </c>
      <c r="M78" s="218">
        <f t="shared" si="4"/>
        <v>999</v>
      </c>
      <c r="N78" s="214"/>
      <c r="O78" s="183"/>
      <c r="P78" s="113">
        <f t="shared" si="5"/>
        <v>999</v>
      </c>
      <c r="Q78" s="96"/>
    </row>
    <row r="79" spans="1:17" s="11" customFormat="1" ht="18.75" customHeight="1">
      <c r="A79" s="191">
        <v>73</v>
      </c>
      <c r="B79" s="94"/>
      <c r="C79" s="94"/>
      <c r="D79" s="95"/>
      <c r="E79" s="206"/>
      <c r="F79" s="112"/>
      <c r="G79" s="112"/>
      <c r="H79" s="395"/>
      <c r="I79" s="221"/>
      <c r="J79" s="188" t="e">
        <f>IF(AND(Q79="",#REF!&gt;0,#REF!&lt;5),K79,)</f>
        <v>#REF!</v>
      </c>
      <c r="K79" s="186" t="str">
        <f>IF(D79="","ZZZ9",IF(AND(#REF!&gt;0,#REF!&lt;5),D79&amp;#REF!,D79&amp;"9"))</f>
        <v>ZZZ9</v>
      </c>
      <c r="L79" s="190">
        <f t="shared" si="3"/>
        <v>999</v>
      </c>
      <c r="M79" s="218">
        <f t="shared" si="4"/>
        <v>999</v>
      </c>
      <c r="N79" s="214"/>
      <c r="O79" s="183"/>
      <c r="P79" s="113">
        <f t="shared" si="5"/>
        <v>999</v>
      </c>
      <c r="Q79" s="96"/>
    </row>
    <row r="80" spans="1:17" s="11" customFormat="1" ht="18.75" customHeight="1">
      <c r="A80" s="191">
        <v>74</v>
      </c>
      <c r="B80" s="94"/>
      <c r="C80" s="94"/>
      <c r="D80" s="95"/>
      <c r="E80" s="206"/>
      <c r="F80" s="112"/>
      <c r="G80" s="112"/>
      <c r="H80" s="395"/>
      <c r="I80" s="221"/>
      <c r="J80" s="188" t="e">
        <f>IF(AND(Q80="",#REF!&gt;0,#REF!&lt;5),K80,)</f>
        <v>#REF!</v>
      </c>
      <c r="K80" s="186" t="str">
        <f>IF(D80="","ZZZ9",IF(AND(#REF!&gt;0,#REF!&lt;5),D80&amp;#REF!,D80&amp;"9"))</f>
        <v>ZZZ9</v>
      </c>
      <c r="L80" s="190">
        <f t="shared" si="3"/>
        <v>999</v>
      </c>
      <c r="M80" s="218">
        <f t="shared" si="4"/>
        <v>999</v>
      </c>
      <c r="N80" s="214"/>
      <c r="O80" s="183"/>
      <c r="P80" s="113">
        <f t="shared" si="5"/>
        <v>999</v>
      </c>
      <c r="Q80" s="96"/>
    </row>
    <row r="81" spans="1:17" s="11" customFormat="1" ht="18.75" customHeight="1">
      <c r="A81" s="191">
        <v>75</v>
      </c>
      <c r="B81" s="94"/>
      <c r="C81" s="94"/>
      <c r="D81" s="95"/>
      <c r="E81" s="206"/>
      <c r="F81" s="112"/>
      <c r="G81" s="112"/>
      <c r="H81" s="395"/>
      <c r="I81" s="221"/>
      <c r="J81" s="188" t="e">
        <f>IF(AND(Q81="",#REF!&gt;0,#REF!&lt;5),K81,)</f>
        <v>#REF!</v>
      </c>
      <c r="K81" s="186" t="str">
        <f>IF(D81="","ZZZ9",IF(AND(#REF!&gt;0,#REF!&lt;5),D81&amp;#REF!,D81&amp;"9"))</f>
        <v>ZZZ9</v>
      </c>
      <c r="L81" s="190">
        <f t="shared" si="3"/>
        <v>999</v>
      </c>
      <c r="M81" s="218">
        <f t="shared" si="4"/>
        <v>999</v>
      </c>
      <c r="N81" s="214"/>
      <c r="O81" s="183"/>
      <c r="P81" s="113">
        <f t="shared" si="5"/>
        <v>999</v>
      </c>
      <c r="Q81" s="96"/>
    </row>
    <row r="82" spans="1:17" s="11" customFormat="1" ht="18.75" customHeight="1">
      <c r="A82" s="191">
        <v>76</v>
      </c>
      <c r="B82" s="94"/>
      <c r="C82" s="94"/>
      <c r="D82" s="95"/>
      <c r="E82" s="206"/>
      <c r="F82" s="112"/>
      <c r="G82" s="112"/>
      <c r="H82" s="395"/>
      <c r="I82" s="221"/>
      <c r="J82" s="188" t="e">
        <f>IF(AND(Q82="",#REF!&gt;0,#REF!&lt;5),K82,)</f>
        <v>#REF!</v>
      </c>
      <c r="K82" s="186" t="str">
        <f>IF(D82="","ZZZ9",IF(AND(#REF!&gt;0,#REF!&lt;5),D82&amp;#REF!,D82&amp;"9"))</f>
        <v>ZZZ9</v>
      </c>
      <c r="L82" s="190">
        <f t="shared" si="3"/>
        <v>999</v>
      </c>
      <c r="M82" s="218">
        <f t="shared" si="4"/>
        <v>999</v>
      </c>
      <c r="N82" s="214"/>
      <c r="O82" s="183"/>
      <c r="P82" s="113">
        <f t="shared" si="5"/>
        <v>999</v>
      </c>
      <c r="Q82" s="96"/>
    </row>
    <row r="83" spans="1:17" s="11" customFormat="1" ht="18.75" customHeight="1">
      <c r="A83" s="191">
        <v>77</v>
      </c>
      <c r="B83" s="94"/>
      <c r="C83" s="94"/>
      <c r="D83" s="95"/>
      <c r="E83" s="206"/>
      <c r="F83" s="112"/>
      <c r="G83" s="112"/>
      <c r="H83" s="395"/>
      <c r="I83" s="221"/>
      <c r="J83" s="188" t="e">
        <f>IF(AND(Q83="",#REF!&gt;0,#REF!&lt;5),K83,)</f>
        <v>#REF!</v>
      </c>
      <c r="K83" s="186" t="str">
        <f>IF(D83="","ZZZ9",IF(AND(#REF!&gt;0,#REF!&lt;5),D83&amp;#REF!,D83&amp;"9"))</f>
        <v>ZZZ9</v>
      </c>
      <c r="L83" s="190">
        <f t="shared" si="3"/>
        <v>999</v>
      </c>
      <c r="M83" s="218">
        <f t="shared" si="4"/>
        <v>999</v>
      </c>
      <c r="N83" s="214"/>
      <c r="O83" s="183"/>
      <c r="P83" s="113">
        <f t="shared" si="5"/>
        <v>999</v>
      </c>
      <c r="Q83" s="96"/>
    </row>
    <row r="84" spans="1:17" s="11" customFormat="1" ht="18.75" customHeight="1">
      <c r="A84" s="191">
        <v>78</v>
      </c>
      <c r="B84" s="94"/>
      <c r="C84" s="94"/>
      <c r="D84" s="95"/>
      <c r="E84" s="206"/>
      <c r="F84" s="112"/>
      <c r="G84" s="112"/>
      <c r="H84" s="395"/>
      <c r="I84" s="221"/>
      <c r="J84" s="188" t="e">
        <f>IF(AND(Q84="",#REF!&gt;0,#REF!&lt;5),K84,)</f>
        <v>#REF!</v>
      </c>
      <c r="K84" s="186" t="str">
        <f>IF(D84="","ZZZ9",IF(AND(#REF!&gt;0,#REF!&lt;5),D84&amp;#REF!,D84&amp;"9"))</f>
        <v>ZZZ9</v>
      </c>
      <c r="L84" s="190">
        <f t="shared" si="3"/>
        <v>999</v>
      </c>
      <c r="M84" s="218">
        <f t="shared" si="4"/>
        <v>999</v>
      </c>
      <c r="N84" s="214"/>
      <c r="O84" s="183"/>
      <c r="P84" s="113">
        <f t="shared" si="5"/>
        <v>999</v>
      </c>
      <c r="Q84" s="96"/>
    </row>
    <row r="85" spans="1:17" s="11" customFormat="1" ht="18.75" customHeight="1">
      <c r="A85" s="191">
        <v>79</v>
      </c>
      <c r="B85" s="94"/>
      <c r="C85" s="94"/>
      <c r="D85" s="95"/>
      <c r="E85" s="206"/>
      <c r="F85" s="112"/>
      <c r="G85" s="112"/>
      <c r="H85" s="395"/>
      <c r="I85" s="221"/>
      <c r="J85" s="188" t="e">
        <f>IF(AND(Q85="",#REF!&gt;0,#REF!&lt;5),K85,)</f>
        <v>#REF!</v>
      </c>
      <c r="K85" s="186" t="str">
        <f>IF(D85="","ZZZ9",IF(AND(#REF!&gt;0,#REF!&lt;5),D85&amp;#REF!,D85&amp;"9"))</f>
        <v>ZZZ9</v>
      </c>
      <c r="L85" s="190">
        <f t="shared" si="3"/>
        <v>999</v>
      </c>
      <c r="M85" s="218">
        <f t="shared" si="4"/>
        <v>999</v>
      </c>
      <c r="N85" s="214"/>
      <c r="O85" s="183"/>
      <c r="P85" s="113">
        <f t="shared" si="5"/>
        <v>999</v>
      </c>
      <c r="Q85" s="96"/>
    </row>
    <row r="86" spans="1:17" s="11" customFormat="1" ht="18.75" customHeight="1">
      <c r="A86" s="191">
        <v>80</v>
      </c>
      <c r="B86" s="94"/>
      <c r="C86" s="94"/>
      <c r="D86" s="95"/>
      <c r="E86" s="206"/>
      <c r="F86" s="112"/>
      <c r="G86" s="112"/>
      <c r="H86" s="395"/>
      <c r="I86" s="221"/>
      <c r="J86" s="188" t="e">
        <f>IF(AND(Q86="",#REF!&gt;0,#REF!&lt;5),K86,)</f>
        <v>#REF!</v>
      </c>
      <c r="K86" s="186" t="str">
        <f>IF(D86="","ZZZ9",IF(AND(#REF!&gt;0,#REF!&lt;5),D86&amp;#REF!,D86&amp;"9"))</f>
        <v>ZZZ9</v>
      </c>
      <c r="L86" s="190">
        <f t="shared" si="3"/>
        <v>999</v>
      </c>
      <c r="M86" s="218">
        <f t="shared" si="4"/>
        <v>999</v>
      </c>
      <c r="N86" s="214"/>
      <c r="O86" s="183"/>
      <c r="P86" s="113">
        <f t="shared" si="5"/>
        <v>999</v>
      </c>
      <c r="Q86" s="96"/>
    </row>
    <row r="87" spans="1:17" s="11" customFormat="1" ht="18.75" customHeight="1">
      <c r="A87" s="191">
        <v>81</v>
      </c>
      <c r="B87" s="94"/>
      <c r="C87" s="94"/>
      <c r="D87" s="95"/>
      <c r="E87" s="206"/>
      <c r="F87" s="112"/>
      <c r="G87" s="112"/>
      <c r="H87" s="395"/>
      <c r="I87" s="221"/>
      <c r="J87" s="188" t="e">
        <f>IF(AND(Q87="",#REF!&gt;0,#REF!&lt;5),K87,)</f>
        <v>#REF!</v>
      </c>
      <c r="K87" s="186" t="str">
        <f>IF(D87="","ZZZ9",IF(AND(#REF!&gt;0,#REF!&lt;5),D87&amp;#REF!,D87&amp;"9"))</f>
        <v>ZZZ9</v>
      </c>
      <c r="L87" s="190">
        <f t="shared" si="3"/>
        <v>999</v>
      </c>
      <c r="M87" s="218">
        <f t="shared" si="4"/>
        <v>999</v>
      </c>
      <c r="N87" s="214"/>
      <c r="O87" s="183"/>
      <c r="P87" s="113">
        <f t="shared" si="5"/>
        <v>999</v>
      </c>
      <c r="Q87" s="96"/>
    </row>
    <row r="88" spans="1:17" s="11" customFormat="1" ht="18.75" customHeight="1">
      <c r="A88" s="191">
        <v>82</v>
      </c>
      <c r="B88" s="94"/>
      <c r="C88" s="94"/>
      <c r="D88" s="95"/>
      <c r="E88" s="206"/>
      <c r="F88" s="112"/>
      <c r="G88" s="112"/>
      <c r="H88" s="395"/>
      <c r="I88" s="221"/>
      <c r="J88" s="188" t="e">
        <f>IF(AND(Q88="",#REF!&gt;0,#REF!&lt;5),K88,)</f>
        <v>#REF!</v>
      </c>
      <c r="K88" s="186" t="str">
        <f>IF(D88="","ZZZ9",IF(AND(#REF!&gt;0,#REF!&lt;5),D88&amp;#REF!,D88&amp;"9"))</f>
        <v>ZZZ9</v>
      </c>
      <c r="L88" s="190">
        <f t="shared" si="3"/>
        <v>999</v>
      </c>
      <c r="M88" s="218">
        <f t="shared" si="4"/>
        <v>999</v>
      </c>
      <c r="N88" s="214"/>
      <c r="O88" s="183"/>
      <c r="P88" s="113">
        <f t="shared" si="5"/>
        <v>999</v>
      </c>
      <c r="Q88" s="96"/>
    </row>
    <row r="89" spans="1:17" s="11" customFormat="1" ht="18.75" customHeight="1">
      <c r="A89" s="191">
        <v>83</v>
      </c>
      <c r="B89" s="94"/>
      <c r="C89" s="94"/>
      <c r="D89" s="95"/>
      <c r="E89" s="206"/>
      <c r="F89" s="112"/>
      <c r="G89" s="112"/>
      <c r="H89" s="395"/>
      <c r="I89" s="221"/>
      <c r="J89" s="188" t="e">
        <f>IF(AND(Q89="",#REF!&gt;0,#REF!&lt;5),K89,)</f>
        <v>#REF!</v>
      </c>
      <c r="K89" s="186" t="str">
        <f>IF(D89="","ZZZ9",IF(AND(#REF!&gt;0,#REF!&lt;5),D89&amp;#REF!,D89&amp;"9"))</f>
        <v>ZZZ9</v>
      </c>
      <c r="L89" s="190">
        <f t="shared" si="3"/>
        <v>999</v>
      </c>
      <c r="M89" s="218">
        <f t="shared" si="4"/>
        <v>999</v>
      </c>
      <c r="N89" s="214"/>
      <c r="O89" s="183"/>
      <c r="P89" s="113">
        <f t="shared" si="5"/>
        <v>999</v>
      </c>
      <c r="Q89" s="96"/>
    </row>
    <row r="90" spans="1:17" s="11" customFormat="1" ht="18.75" customHeight="1">
      <c r="A90" s="191">
        <v>84</v>
      </c>
      <c r="B90" s="94"/>
      <c r="C90" s="94"/>
      <c r="D90" s="95"/>
      <c r="E90" s="206"/>
      <c r="F90" s="112"/>
      <c r="G90" s="112"/>
      <c r="H90" s="395"/>
      <c r="I90" s="221"/>
      <c r="J90" s="188" t="e">
        <f>IF(AND(Q90="",#REF!&gt;0,#REF!&lt;5),K90,)</f>
        <v>#REF!</v>
      </c>
      <c r="K90" s="186" t="str">
        <f>IF(D90="","ZZZ9",IF(AND(#REF!&gt;0,#REF!&lt;5),D90&amp;#REF!,D90&amp;"9"))</f>
        <v>ZZZ9</v>
      </c>
      <c r="L90" s="190">
        <f t="shared" si="3"/>
        <v>999</v>
      </c>
      <c r="M90" s="218">
        <f t="shared" si="4"/>
        <v>999</v>
      </c>
      <c r="N90" s="214"/>
      <c r="O90" s="183"/>
      <c r="P90" s="113">
        <f t="shared" si="5"/>
        <v>999</v>
      </c>
      <c r="Q90" s="96"/>
    </row>
    <row r="91" spans="1:17" s="11" customFormat="1" ht="18.75" customHeight="1">
      <c r="A91" s="191">
        <v>85</v>
      </c>
      <c r="B91" s="94"/>
      <c r="C91" s="94"/>
      <c r="D91" s="95"/>
      <c r="E91" s="206"/>
      <c r="F91" s="112"/>
      <c r="G91" s="112"/>
      <c r="H91" s="395"/>
      <c r="I91" s="221"/>
      <c r="J91" s="188" t="e">
        <f>IF(AND(Q91="",#REF!&gt;0,#REF!&lt;5),K91,)</f>
        <v>#REF!</v>
      </c>
      <c r="K91" s="186" t="str">
        <f>IF(D91="","ZZZ9",IF(AND(#REF!&gt;0,#REF!&lt;5),D91&amp;#REF!,D91&amp;"9"))</f>
        <v>ZZZ9</v>
      </c>
      <c r="L91" s="190">
        <f t="shared" si="3"/>
        <v>999</v>
      </c>
      <c r="M91" s="218">
        <f t="shared" si="4"/>
        <v>999</v>
      </c>
      <c r="N91" s="214"/>
      <c r="O91" s="183"/>
      <c r="P91" s="113">
        <f t="shared" si="5"/>
        <v>999</v>
      </c>
      <c r="Q91" s="96"/>
    </row>
    <row r="92" spans="1:17" s="11" customFormat="1" ht="18.75" customHeight="1">
      <c r="A92" s="191">
        <v>86</v>
      </c>
      <c r="B92" s="94"/>
      <c r="C92" s="94"/>
      <c r="D92" s="95"/>
      <c r="E92" s="206"/>
      <c r="F92" s="112"/>
      <c r="G92" s="112"/>
      <c r="H92" s="395"/>
      <c r="I92" s="221"/>
      <c r="J92" s="188" t="e">
        <f>IF(AND(Q92="",#REF!&gt;0,#REF!&lt;5),K92,)</f>
        <v>#REF!</v>
      </c>
      <c r="K92" s="186" t="str">
        <f>IF(D92="","ZZZ9",IF(AND(#REF!&gt;0,#REF!&lt;5),D92&amp;#REF!,D92&amp;"9"))</f>
        <v>ZZZ9</v>
      </c>
      <c r="L92" s="190">
        <f t="shared" si="3"/>
        <v>999</v>
      </c>
      <c r="M92" s="218">
        <f t="shared" si="4"/>
        <v>999</v>
      </c>
      <c r="N92" s="214"/>
      <c r="O92" s="183"/>
      <c r="P92" s="113">
        <f t="shared" si="5"/>
        <v>999</v>
      </c>
      <c r="Q92" s="96"/>
    </row>
    <row r="93" spans="1:17" s="11" customFormat="1" ht="18.75" customHeight="1">
      <c r="A93" s="191">
        <v>87</v>
      </c>
      <c r="B93" s="94"/>
      <c r="C93" s="94"/>
      <c r="D93" s="95"/>
      <c r="E93" s="206"/>
      <c r="F93" s="112"/>
      <c r="G93" s="112"/>
      <c r="H93" s="395"/>
      <c r="I93" s="221"/>
      <c r="J93" s="188" t="e">
        <f>IF(AND(Q93="",#REF!&gt;0,#REF!&lt;5),K93,)</f>
        <v>#REF!</v>
      </c>
      <c r="K93" s="186" t="str">
        <f>IF(D93="","ZZZ9",IF(AND(#REF!&gt;0,#REF!&lt;5),D93&amp;#REF!,D93&amp;"9"))</f>
        <v>ZZZ9</v>
      </c>
      <c r="L93" s="190">
        <f t="shared" si="3"/>
        <v>999</v>
      </c>
      <c r="M93" s="218">
        <f t="shared" si="4"/>
        <v>999</v>
      </c>
      <c r="N93" s="214"/>
      <c r="O93" s="183"/>
      <c r="P93" s="113">
        <f t="shared" si="5"/>
        <v>999</v>
      </c>
      <c r="Q93" s="96"/>
    </row>
    <row r="94" spans="1:17" s="11" customFormat="1" ht="18.75" customHeight="1">
      <c r="A94" s="191">
        <v>88</v>
      </c>
      <c r="B94" s="94"/>
      <c r="C94" s="94"/>
      <c r="D94" s="95"/>
      <c r="E94" s="206"/>
      <c r="F94" s="112"/>
      <c r="G94" s="112"/>
      <c r="H94" s="395"/>
      <c r="I94" s="221"/>
      <c r="J94" s="188" t="e">
        <f>IF(AND(Q94="",#REF!&gt;0,#REF!&lt;5),K94,)</f>
        <v>#REF!</v>
      </c>
      <c r="K94" s="186" t="str">
        <f>IF(D94="","ZZZ9",IF(AND(#REF!&gt;0,#REF!&lt;5),D94&amp;#REF!,D94&amp;"9"))</f>
        <v>ZZZ9</v>
      </c>
      <c r="L94" s="190">
        <f t="shared" si="3"/>
        <v>999</v>
      </c>
      <c r="M94" s="218">
        <f t="shared" si="4"/>
        <v>999</v>
      </c>
      <c r="N94" s="214"/>
      <c r="O94" s="183"/>
      <c r="P94" s="113">
        <f t="shared" si="5"/>
        <v>999</v>
      </c>
      <c r="Q94" s="96"/>
    </row>
    <row r="95" spans="1:17" s="11" customFormat="1" ht="18.75" customHeight="1">
      <c r="A95" s="191">
        <v>89</v>
      </c>
      <c r="B95" s="94"/>
      <c r="C95" s="94"/>
      <c r="D95" s="95"/>
      <c r="E95" s="206"/>
      <c r="F95" s="112"/>
      <c r="G95" s="112"/>
      <c r="H95" s="395"/>
      <c r="I95" s="221"/>
      <c r="J95" s="188" t="e">
        <f>IF(AND(Q95="",#REF!&gt;0,#REF!&lt;5),K95,)</f>
        <v>#REF!</v>
      </c>
      <c r="K95" s="186" t="str">
        <f>IF(D95="","ZZZ9",IF(AND(#REF!&gt;0,#REF!&lt;5),D95&amp;#REF!,D95&amp;"9"))</f>
        <v>ZZZ9</v>
      </c>
      <c r="L95" s="190">
        <f t="shared" si="3"/>
        <v>999</v>
      </c>
      <c r="M95" s="218">
        <f t="shared" si="4"/>
        <v>999</v>
      </c>
      <c r="N95" s="214"/>
      <c r="O95" s="183"/>
      <c r="P95" s="113">
        <f t="shared" si="5"/>
        <v>999</v>
      </c>
      <c r="Q95" s="96"/>
    </row>
    <row r="96" spans="1:17" s="11" customFormat="1" ht="18.75" customHeight="1">
      <c r="A96" s="191">
        <v>90</v>
      </c>
      <c r="B96" s="94"/>
      <c r="C96" s="94"/>
      <c r="D96" s="95"/>
      <c r="E96" s="206"/>
      <c r="F96" s="112"/>
      <c r="G96" s="112"/>
      <c r="H96" s="395"/>
      <c r="I96" s="221"/>
      <c r="J96" s="188" t="e">
        <f>IF(AND(Q96="",#REF!&gt;0,#REF!&lt;5),K96,)</f>
        <v>#REF!</v>
      </c>
      <c r="K96" s="186" t="str">
        <f>IF(D96="","ZZZ9",IF(AND(#REF!&gt;0,#REF!&lt;5),D96&amp;#REF!,D96&amp;"9"))</f>
        <v>ZZZ9</v>
      </c>
      <c r="L96" s="190">
        <f t="shared" si="3"/>
        <v>999</v>
      </c>
      <c r="M96" s="218">
        <f t="shared" si="4"/>
        <v>999</v>
      </c>
      <c r="N96" s="214"/>
      <c r="O96" s="183"/>
      <c r="P96" s="113">
        <f t="shared" si="5"/>
        <v>999</v>
      </c>
      <c r="Q96" s="96"/>
    </row>
    <row r="97" spans="1:17" s="11" customFormat="1" ht="18.75" customHeight="1">
      <c r="A97" s="191">
        <v>91</v>
      </c>
      <c r="B97" s="94"/>
      <c r="C97" s="94"/>
      <c r="D97" s="95"/>
      <c r="E97" s="206"/>
      <c r="F97" s="112"/>
      <c r="G97" s="112"/>
      <c r="H97" s="395"/>
      <c r="I97" s="221"/>
      <c r="J97" s="188" t="e">
        <f>IF(AND(Q97="",#REF!&gt;0,#REF!&lt;5),K97,)</f>
        <v>#REF!</v>
      </c>
      <c r="K97" s="186" t="str">
        <f>IF(D97="","ZZZ9",IF(AND(#REF!&gt;0,#REF!&lt;5),D97&amp;#REF!,D97&amp;"9"))</f>
        <v>ZZZ9</v>
      </c>
      <c r="L97" s="190">
        <f t="shared" si="3"/>
        <v>999</v>
      </c>
      <c r="M97" s="218">
        <f t="shared" si="4"/>
        <v>999</v>
      </c>
      <c r="N97" s="214"/>
      <c r="O97" s="183"/>
      <c r="P97" s="113">
        <f t="shared" si="5"/>
        <v>999</v>
      </c>
      <c r="Q97" s="96"/>
    </row>
    <row r="98" spans="1:17" s="11" customFormat="1" ht="18.75" customHeight="1">
      <c r="A98" s="191">
        <v>92</v>
      </c>
      <c r="B98" s="94"/>
      <c r="C98" s="94"/>
      <c r="D98" s="95"/>
      <c r="E98" s="206"/>
      <c r="F98" s="112"/>
      <c r="G98" s="112"/>
      <c r="H98" s="395"/>
      <c r="I98" s="221"/>
      <c r="J98" s="188" t="e">
        <f>IF(AND(Q98="",#REF!&gt;0,#REF!&lt;5),K98,)</f>
        <v>#REF!</v>
      </c>
      <c r="K98" s="186" t="str">
        <f>IF(D98="","ZZZ9",IF(AND(#REF!&gt;0,#REF!&lt;5),D98&amp;#REF!,D98&amp;"9"))</f>
        <v>ZZZ9</v>
      </c>
      <c r="L98" s="190">
        <f t="shared" si="3"/>
        <v>999</v>
      </c>
      <c r="M98" s="218">
        <f t="shared" si="4"/>
        <v>999</v>
      </c>
      <c r="N98" s="214"/>
      <c r="O98" s="183"/>
      <c r="P98" s="113">
        <f t="shared" si="5"/>
        <v>999</v>
      </c>
      <c r="Q98" s="96"/>
    </row>
    <row r="99" spans="1:17" s="11" customFormat="1" ht="18.75" customHeight="1">
      <c r="A99" s="191">
        <v>93</v>
      </c>
      <c r="B99" s="94"/>
      <c r="C99" s="94"/>
      <c r="D99" s="95"/>
      <c r="E99" s="206"/>
      <c r="F99" s="112"/>
      <c r="G99" s="112"/>
      <c r="H99" s="395"/>
      <c r="I99" s="221"/>
      <c r="J99" s="188" t="e">
        <f>IF(AND(Q99="",#REF!&gt;0,#REF!&lt;5),K99,)</f>
        <v>#REF!</v>
      </c>
      <c r="K99" s="186" t="str">
        <f>IF(D99="","ZZZ9",IF(AND(#REF!&gt;0,#REF!&lt;5),D99&amp;#REF!,D99&amp;"9"))</f>
        <v>ZZZ9</v>
      </c>
      <c r="L99" s="190">
        <f t="shared" si="3"/>
        <v>999</v>
      </c>
      <c r="M99" s="218">
        <f t="shared" si="4"/>
        <v>999</v>
      </c>
      <c r="N99" s="214"/>
      <c r="O99" s="183"/>
      <c r="P99" s="113">
        <f t="shared" si="5"/>
        <v>999</v>
      </c>
      <c r="Q99" s="96"/>
    </row>
    <row r="100" spans="1:17" s="11" customFormat="1" ht="18.75" customHeight="1">
      <c r="A100" s="191">
        <v>94</v>
      </c>
      <c r="B100" s="94"/>
      <c r="C100" s="94"/>
      <c r="D100" s="95"/>
      <c r="E100" s="206"/>
      <c r="F100" s="112"/>
      <c r="G100" s="112"/>
      <c r="H100" s="395"/>
      <c r="I100" s="221"/>
      <c r="J100" s="188" t="e">
        <f>IF(AND(Q100="",#REF!&gt;0,#REF!&lt;5),K100,)</f>
        <v>#REF!</v>
      </c>
      <c r="K100" s="186" t="str">
        <f>IF(D100="","ZZZ9",IF(AND(#REF!&gt;0,#REF!&lt;5),D100&amp;#REF!,D100&amp;"9"))</f>
        <v>ZZZ9</v>
      </c>
      <c r="L100" s="190">
        <f t="shared" si="3"/>
        <v>999</v>
      </c>
      <c r="M100" s="218">
        <f t="shared" si="4"/>
        <v>999</v>
      </c>
      <c r="N100" s="214"/>
      <c r="O100" s="183"/>
      <c r="P100" s="113">
        <f t="shared" si="5"/>
        <v>999</v>
      </c>
      <c r="Q100" s="96"/>
    </row>
    <row r="101" spans="1:17" s="11" customFormat="1" ht="18.75" customHeight="1">
      <c r="A101" s="191">
        <v>95</v>
      </c>
      <c r="B101" s="94"/>
      <c r="C101" s="94"/>
      <c r="D101" s="95"/>
      <c r="E101" s="206"/>
      <c r="F101" s="112"/>
      <c r="G101" s="112"/>
      <c r="H101" s="395"/>
      <c r="I101" s="221"/>
      <c r="J101" s="188" t="e">
        <f>IF(AND(Q101="",#REF!&gt;0,#REF!&lt;5),K101,)</f>
        <v>#REF!</v>
      </c>
      <c r="K101" s="186" t="str">
        <f>IF(D101="","ZZZ9",IF(AND(#REF!&gt;0,#REF!&lt;5),D101&amp;#REF!,D101&amp;"9"))</f>
        <v>ZZZ9</v>
      </c>
      <c r="L101" s="190">
        <f aca="true" t="shared" si="6" ref="L101:L134">IF(Q101="",999,Q101)</f>
        <v>999</v>
      </c>
      <c r="M101" s="218">
        <f aca="true" t="shared" si="7" ref="M101:M134">IF(P101=999,999,1)</f>
        <v>999</v>
      </c>
      <c r="N101" s="214"/>
      <c r="O101" s="183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1">
        <v>96</v>
      </c>
      <c r="B102" s="94"/>
      <c r="C102" s="94"/>
      <c r="D102" s="95"/>
      <c r="E102" s="206"/>
      <c r="F102" s="112"/>
      <c r="G102" s="112"/>
      <c r="H102" s="395"/>
      <c r="I102" s="221"/>
      <c r="J102" s="188" t="e">
        <f>IF(AND(Q102="",#REF!&gt;0,#REF!&lt;5),K102,)</f>
        <v>#REF!</v>
      </c>
      <c r="K102" s="186" t="str">
        <f>IF(D102="","ZZZ9",IF(AND(#REF!&gt;0,#REF!&lt;5),D102&amp;#REF!,D102&amp;"9"))</f>
        <v>ZZZ9</v>
      </c>
      <c r="L102" s="190">
        <f t="shared" si="6"/>
        <v>999</v>
      </c>
      <c r="M102" s="218">
        <f t="shared" si="7"/>
        <v>999</v>
      </c>
      <c r="N102" s="214"/>
      <c r="O102" s="183"/>
      <c r="P102" s="113">
        <f t="shared" si="8"/>
        <v>999</v>
      </c>
      <c r="Q102" s="96"/>
    </row>
    <row r="103" spans="1:17" s="11" customFormat="1" ht="18.75" customHeight="1">
      <c r="A103" s="191">
        <v>97</v>
      </c>
      <c r="B103" s="94"/>
      <c r="C103" s="94"/>
      <c r="D103" s="95"/>
      <c r="E103" s="206"/>
      <c r="F103" s="112"/>
      <c r="G103" s="112"/>
      <c r="H103" s="395"/>
      <c r="I103" s="221"/>
      <c r="J103" s="188" t="e">
        <f>IF(AND(Q103="",#REF!&gt;0,#REF!&lt;5),K103,)</f>
        <v>#REF!</v>
      </c>
      <c r="K103" s="186" t="str">
        <f>IF(D103="","ZZZ9",IF(AND(#REF!&gt;0,#REF!&lt;5),D103&amp;#REF!,D103&amp;"9"))</f>
        <v>ZZZ9</v>
      </c>
      <c r="L103" s="190">
        <f t="shared" si="6"/>
        <v>999</v>
      </c>
      <c r="M103" s="218">
        <f t="shared" si="7"/>
        <v>999</v>
      </c>
      <c r="N103" s="214"/>
      <c r="O103" s="183"/>
      <c r="P103" s="113">
        <f t="shared" si="8"/>
        <v>999</v>
      </c>
      <c r="Q103" s="96"/>
    </row>
    <row r="104" spans="1:17" s="11" customFormat="1" ht="18.75" customHeight="1">
      <c r="A104" s="191">
        <v>98</v>
      </c>
      <c r="B104" s="94"/>
      <c r="C104" s="94"/>
      <c r="D104" s="95"/>
      <c r="E104" s="206"/>
      <c r="F104" s="112"/>
      <c r="G104" s="112"/>
      <c r="H104" s="395"/>
      <c r="I104" s="221"/>
      <c r="J104" s="188" t="e">
        <f>IF(AND(Q104="",#REF!&gt;0,#REF!&lt;5),K104,)</f>
        <v>#REF!</v>
      </c>
      <c r="K104" s="186" t="str">
        <f>IF(D104="","ZZZ9",IF(AND(#REF!&gt;0,#REF!&lt;5),D104&amp;#REF!,D104&amp;"9"))</f>
        <v>ZZZ9</v>
      </c>
      <c r="L104" s="190">
        <f t="shared" si="6"/>
        <v>999</v>
      </c>
      <c r="M104" s="218">
        <f t="shared" si="7"/>
        <v>999</v>
      </c>
      <c r="N104" s="214"/>
      <c r="O104" s="183"/>
      <c r="P104" s="113">
        <f t="shared" si="8"/>
        <v>999</v>
      </c>
      <c r="Q104" s="96"/>
    </row>
    <row r="105" spans="1:17" s="11" customFormat="1" ht="18.75" customHeight="1">
      <c r="A105" s="191">
        <v>99</v>
      </c>
      <c r="B105" s="94"/>
      <c r="C105" s="94"/>
      <c r="D105" s="95"/>
      <c r="E105" s="206"/>
      <c r="F105" s="112"/>
      <c r="G105" s="112"/>
      <c r="H105" s="395"/>
      <c r="I105" s="221"/>
      <c r="J105" s="188" t="e">
        <f>IF(AND(Q105="",#REF!&gt;0,#REF!&lt;5),K105,)</f>
        <v>#REF!</v>
      </c>
      <c r="K105" s="186" t="str">
        <f>IF(D105="","ZZZ9",IF(AND(#REF!&gt;0,#REF!&lt;5),D105&amp;#REF!,D105&amp;"9"))</f>
        <v>ZZZ9</v>
      </c>
      <c r="L105" s="190">
        <f t="shared" si="6"/>
        <v>999</v>
      </c>
      <c r="M105" s="218">
        <f t="shared" si="7"/>
        <v>999</v>
      </c>
      <c r="N105" s="214"/>
      <c r="O105" s="183"/>
      <c r="P105" s="113">
        <f t="shared" si="8"/>
        <v>999</v>
      </c>
      <c r="Q105" s="96"/>
    </row>
    <row r="106" spans="1:17" s="11" customFormat="1" ht="18.75" customHeight="1">
      <c r="A106" s="191">
        <v>100</v>
      </c>
      <c r="B106" s="94"/>
      <c r="C106" s="94"/>
      <c r="D106" s="95"/>
      <c r="E106" s="206"/>
      <c r="F106" s="112"/>
      <c r="G106" s="112"/>
      <c r="H106" s="395"/>
      <c r="I106" s="221"/>
      <c r="J106" s="188" t="e">
        <f>IF(AND(Q106="",#REF!&gt;0,#REF!&lt;5),K106,)</f>
        <v>#REF!</v>
      </c>
      <c r="K106" s="186" t="str">
        <f>IF(D106="","ZZZ9",IF(AND(#REF!&gt;0,#REF!&lt;5),D106&amp;#REF!,D106&amp;"9"))</f>
        <v>ZZZ9</v>
      </c>
      <c r="L106" s="190">
        <f t="shared" si="6"/>
        <v>999</v>
      </c>
      <c r="M106" s="218">
        <f t="shared" si="7"/>
        <v>999</v>
      </c>
      <c r="N106" s="214"/>
      <c r="O106" s="183"/>
      <c r="P106" s="113">
        <f t="shared" si="8"/>
        <v>999</v>
      </c>
      <c r="Q106" s="96"/>
    </row>
    <row r="107" spans="1:17" s="11" customFormat="1" ht="18.75" customHeight="1">
      <c r="A107" s="191">
        <v>101</v>
      </c>
      <c r="B107" s="94"/>
      <c r="C107" s="94"/>
      <c r="D107" s="95"/>
      <c r="E107" s="206"/>
      <c r="F107" s="112"/>
      <c r="G107" s="112"/>
      <c r="H107" s="395"/>
      <c r="I107" s="221"/>
      <c r="J107" s="188" t="e">
        <f>IF(AND(Q107="",#REF!&gt;0,#REF!&lt;5),K107,)</f>
        <v>#REF!</v>
      </c>
      <c r="K107" s="186" t="str">
        <f>IF(D107="","ZZZ9",IF(AND(#REF!&gt;0,#REF!&lt;5),D107&amp;#REF!,D107&amp;"9"))</f>
        <v>ZZZ9</v>
      </c>
      <c r="L107" s="190">
        <f t="shared" si="6"/>
        <v>999</v>
      </c>
      <c r="M107" s="218">
        <f t="shared" si="7"/>
        <v>999</v>
      </c>
      <c r="N107" s="214"/>
      <c r="O107" s="183"/>
      <c r="P107" s="113">
        <f t="shared" si="8"/>
        <v>999</v>
      </c>
      <c r="Q107" s="96"/>
    </row>
    <row r="108" spans="1:17" s="11" customFormat="1" ht="18.75" customHeight="1">
      <c r="A108" s="191">
        <v>102</v>
      </c>
      <c r="B108" s="94"/>
      <c r="C108" s="94"/>
      <c r="D108" s="95"/>
      <c r="E108" s="206"/>
      <c r="F108" s="112"/>
      <c r="G108" s="112"/>
      <c r="H108" s="395"/>
      <c r="I108" s="221"/>
      <c r="J108" s="188" t="e">
        <f>IF(AND(Q108="",#REF!&gt;0,#REF!&lt;5),K108,)</f>
        <v>#REF!</v>
      </c>
      <c r="K108" s="186" t="str">
        <f>IF(D108="","ZZZ9",IF(AND(#REF!&gt;0,#REF!&lt;5),D108&amp;#REF!,D108&amp;"9"))</f>
        <v>ZZZ9</v>
      </c>
      <c r="L108" s="190">
        <f t="shared" si="6"/>
        <v>999</v>
      </c>
      <c r="M108" s="218">
        <f t="shared" si="7"/>
        <v>999</v>
      </c>
      <c r="N108" s="214"/>
      <c r="O108" s="183"/>
      <c r="P108" s="113">
        <f t="shared" si="8"/>
        <v>999</v>
      </c>
      <c r="Q108" s="96"/>
    </row>
    <row r="109" spans="1:17" s="11" customFormat="1" ht="18.75" customHeight="1">
      <c r="A109" s="191">
        <v>103</v>
      </c>
      <c r="B109" s="94"/>
      <c r="C109" s="94"/>
      <c r="D109" s="95"/>
      <c r="E109" s="206"/>
      <c r="F109" s="112"/>
      <c r="G109" s="112"/>
      <c r="H109" s="395"/>
      <c r="I109" s="221"/>
      <c r="J109" s="188" t="e">
        <f>IF(AND(Q109="",#REF!&gt;0,#REF!&lt;5),K109,)</f>
        <v>#REF!</v>
      </c>
      <c r="K109" s="186" t="str">
        <f>IF(D109="","ZZZ9",IF(AND(#REF!&gt;0,#REF!&lt;5),D109&amp;#REF!,D109&amp;"9"))</f>
        <v>ZZZ9</v>
      </c>
      <c r="L109" s="190">
        <f t="shared" si="6"/>
        <v>999</v>
      </c>
      <c r="M109" s="218">
        <f t="shared" si="7"/>
        <v>999</v>
      </c>
      <c r="N109" s="214"/>
      <c r="O109" s="183"/>
      <c r="P109" s="113">
        <f t="shared" si="8"/>
        <v>999</v>
      </c>
      <c r="Q109" s="96"/>
    </row>
    <row r="110" spans="1:17" s="11" customFormat="1" ht="18.75" customHeight="1">
      <c r="A110" s="191">
        <v>104</v>
      </c>
      <c r="B110" s="94"/>
      <c r="C110" s="94"/>
      <c r="D110" s="95"/>
      <c r="E110" s="206"/>
      <c r="F110" s="112"/>
      <c r="G110" s="112"/>
      <c r="H110" s="395"/>
      <c r="I110" s="221"/>
      <c r="J110" s="188" t="e">
        <f>IF(AND(Q110="",#REF!&gt;0,#REF!&lt;5),K110,)</f>
        <v>#REF!</v>
      </c>
      <c r="K110" s="186" t="str">
        <f>IF(D110="","ZZZ9",IF(AND(#REF!&gt;0,#REF!&lt;5),D110&amp;#REF!,D110&amp;"9"))</f>
        <v>ZZZ9</v>
      </c>
      <c r="L110" s="190">
        <f t="shared" si="6"/>
        <v>999</v>
      </c>
      <c r="M110" s="218">
        <f t="shared" si="7"/>
        <v>999</v>
      </c>
      <c r="N110" s="214"/>
      <c r="O110" s="183"/>
      <c r="P110" s="113">
        <f t="shared" si="8"/>
        <v>999</v>
      </c>
      <c r="Q110" s="96"/>
    </row>
    <row r="111" spans="1:17" s="11" customFormat="1" ht="18.75" customHeight="1">
      <c r="A111" s="191">
        <v>105</v>
      </c>
      <c r="B111" s="94"/>
      <c r="C111" s="94"/>
      <c r="D111" s="95"/>
      <c r="E111" s="206"/>
      <c r="F111" s="112"/>
      <c r="G111" s="112"/>
      <c r="H111" s="395"/>
      <c r="I111" s="221"/>
      <c r="J111" s="188" t="e">
        <f>IF(AND(Q111="",#REF!&gt;0,#REF!&lt;5),K111,)</f>
        <v>#REF!</v>
      </c>
      <c r="K111" s="186" t="str">
        <f>IF(D111="","ZZZ9",IF(AND(#REF!&gt;0,#REF!&lt;5),D111&amp;#REF!,D111&amp;"9"))</f>
        <v>ZZZ9</v>
      </c>
      <c r="L111" s="190">
        <f t="shared" si="6"/>
        <v>999</v>
      </c>
      <c r="M111" s="218">
        <f t="shared" si="7"/>
        <v>999</v>
      </c>
      <c r="N111" s="214"/>
      <c r="O111" s="183"/>
      <c r="P111" s="113">
        <f t="shared" si="8"/>
        <v>999</v>
      </c>
      <c r="Q111" s="96"/>
    </row>
    <row r="112" spans="1:17" s="11" customFormat="1" ht="18.75" customHeight="1">
      <c r="A112" s="191">
        <v>106</v>
      </c>
      <c r="B112" s="94"/>
      <c r="C112" s="94"/>
      <c r="D112" s="95"/>
      <c r="E112" s="206"/>
      <c r="F112" s="112"/>
      <c r="G112" s="112"/>
      <c r="H112" s="395"/>
      <c r="I112" s="221"/>
      <c r="J112" s="188" t="e">
        <f>IF(AND(Q112="",#REF!&gt;0,#REF!&lt;5),K112,)</f>
        <v>#REF!</v>
      </c>
      <c r="K112" s="186" t="str">
        <f>IF(D112="","ZZZ9",IF(AND(#REF!&gt;0,#REF!&lt;5),D112&amp;#REF!,D112&amp;"9"))</f>
        <v>ZZZ9</v>
      </c>
      <c r="L112" s="190">
        <f t="shared" si="6"/>
        <v>999</v>
      </c>
      <c r="M112" s="218">
        <f t="shared" si="7"/>
        <v>999</v>
      </c>
      <c r="N112" s="214"/>
      <c r="O112" s="183"/>
      <c r="P112" s="113">
        <f t="shared" si="8"/>
        <v>999</v>
      </c>
      <c r="Q112" s="96"/>
    </row>
    <row r="113" spans="1:17" s="11" customFormat="1" ht="18.75" customHeight="1">
      <c r="A113" s="191">
        <v>107</v>
      </c>
      <c r="B113" s="94"/>
      <c r="C113" s="94"/>
      <c r="D113" s="95"/>
      <c r="E113" s="206"/>
      <c r="F113" s="112"/>
      <c r="G113" s="112"/>
      <c r="H113" s="395"/>
      <c r="I113" s="221"/>
      <c r="J113" s="188" t="e">
        <f>IF(AND(Q113="",#REF!&gt;0,#REF!&lt;5),K113,)</f>
        <v>#REF!</v>
      </c>
      <c r="K113" s="186" t="str">
        <f>IF(D113="","ZZZ9",IF(AND(#REF!&gt;0,#REF!&lt;5),D113&amp;#REF!,D113&amp;"9"))</f>
        <v>ZZZ9</v>
      </c>
      <c r="L113" s="190">
        <f t="shared" si="6"/>
        <v>999</v>
      </c>
      <c r="M113" s="218">
        <f t="shared" si="7"/>
        <v>999</v>
      </c>
      <c r="N113" s="214"/>
      <c r="O113" s="183"/>
      <c r="P113" s="113">
        <f t="shared" si="8"/>
        <v>999</v>
      </c>
      <c r="Q113" s="96"/>
    </row>
    <row r="114" spans="1:17" s="11" customFormat="1" ht="18.75" customHeight="1">
      <c r="A114" s="191">
        <v>108</v>
      </c>
      <c r="B114" s="94"/>
      <c r="C114" s="94"/>
      <c r="D114" s="95"/>
      <c r="E114" s="206"/>
      <c r="F114" s="112"/>
      <c r="G114" s="112"/>
      <c r="H114" s="395"/>
      <c r="I114" s="221"/>
      <c r="J114" s="188" t="e">
        <f>IF(AND(Q114="",#REF!&gt;0,#REF!&lt;5),K114,)</f>
        <v>#REF!</v>
      </c>
      <c r="K114" s="186" t="str">
        <f>IF(D114="","ZZZ9",IF(AND(#REF!&gt;0,#REF!&lt;5),D114&amp;#REF!,D114&amp;"9"))</f>
        <v>ZZZ9</v>
      </c>
      <c r="L114" s="190">
        <f t="shared" si="6"/>
        <v>999</v>
      </c>
      <c r="M114" s="218">
        <f t="shared" si="7"/>
        <v>999</v>
      </c>
      <c r="N114" s="214"/>
      <c r="O114" s="183"/>
      <c r="P114" s="113">
        <f t="shared" si="8"/>
        <v>999</v>
      </c>
      <c r="Q114" s="96"/>
    </row>
    <row r="115" spans="1:17" s="11" customFormat="1" ht="18.75" customHeight="1">
      <c r="A115" s="191">
        <v>109</v>
      </c>
      <c r="B115" s="94"/>
      <c r="C115" s="94"/>
      <c r="D115" s="95"/>
      <c r="E115" s="206"/>
      <c r="F115" s="112"/>
      <c r="G115" s="112"/>
      <c r="H115" s="395"/>
      <c r="I115" s="221"/>
      <c r="J115" s="188" t="e">
        <f>IF(AND(Q115="",#REF!&gt;0,#REF!&lt;5),K115,)</f>
        <v>#REF!</v>
      </c>
      <c r="K115" s="186" t="str">
        <f>IF(D115="","ZZZ9",IF(AND(#REF!&gt;0,#REF!&lt;5),D115&amp;#REF!,D115&amp;"9"))</f>
        <v>ZZZ9</v>
      </c>
      <c r="L115" s="190">
        <f t="shared" si="6"/>
        <v>999</v>
      </c>
      <c r="M115" s="218">
        <f t="shared" si="7"/>
        <v>999</v>
      </c>
      <c r="N115" s="214"/>
      <c r="O115" s="183"/>
      <c r="P115" s="113">
        <f t="shared" si="8"/>
        <v>999</v>
      </c>
      <c r="Q115" s="96"/>
    </row>
    <row r="116" spans="1:17" s="11" customFormat="1" ht="18.75" customHeight="1">
      <c r="A116" s="191">
        <v>110</v>
      </c>
      <c r="B116" s="94"/>
      <c r="C116" s="94"/>
      <c r="D116" s="95"/>
      <c r="E116" s="206"/>
      <c r="F116" s="112"/>
      <c r="G116" s="112"/>
      <c r="H116" s="395"/>
      <c r="I116" s="221"/>
      <c r="J116" s="188" t="e">
        <f>IF(AND(Q116="",#REF!&gt;0,#REF!&lt;5),K116,)</f>
        <v>#REF!</v>
      </c>
      <c r="K116" s="186" t="str">
        <f>IF(D116="","ZZZ9",IF(AND(#REF!&gt;0,#REF!&lt;5),D116&amp;#REF!,D116&amp;"9"))</f>
        <v>ZZZ9</v>
      </c>
      <c r="L116" s="190">
        <f t="shared" si="6"/>
        <v>999</v>
      </c>
      <c r="M116" s="218">
        <f t="shared" si="7"/>
        <v>999</v>
      </c>
      <c r="N116" s="214"/>
      <c r="O116" s="183"/>
      <c r="P116" s="113">
        <f t="shared" si="8"/>
        <v>999</v>
      </c>
      <c r="Q116" s="96"/>
    </row>
    <row r="117" spans="1:17" s="11" customFormat="1" ht="18.75" customHeight="1">
      <c r="A117" s="191">
        <v>111</v>
      </c>
      <c r="B117" s="94"/>
      <c r="C117" s="94"/>
      <c r="D117" s="95"/>
      <c r="E117" s="206"/>
      <c r="F117" s="112"/>
      <c r="G117" s="112"/>
      <c r="H117" s="395"/>
      <c r="I117" s="221"/>
      <c r="J117" s="188" t="e">
        <f>IF(AND(Q117="",#REF!&gt;0,#REF!&lt;5),K117,)</f>
        <v>#REF!</v>
      </c>
      <c r="K117" s="186" t="str">
        <f>IF(D117="","ZZZ9",IF(AND(#REF!&gt;0,#REF!&lt;5),D117&amp;#REF!,D117&amp;"9"))</f>
        <v>ZZZ9</v>
      </c>
      <c r="L117" s="190">
        <f t="shared" si="6"/>
        <v>999</v>
      </c>
      <c r="M117" s="218">
        <f t="shared" si="7"/>
        <v>999</v>
      </c>
      <c r="N117" s="214"/>
      <c r="O117" s="183"/>
      <c r="P117" s="113">
        <f t="shared" si="8"/>
        <v>999</v>
      </c>
      <c r="Q117" s="96"/>
    </row>
    <row r="118" spans="1:17" s="11" customFormat="1" ht="18.75" customHeight="1">
      <c r="A118" s="191">
        <v>112</v>
      </c>
      <c r="B118" s="94"/>
      <c r="C118" s="94"/>
      <c r="D118" s="95"/>
      <c r="E118" s="206"/>
      <c r="F118" s="112"/>
      <c r="G118" s="112"/>
      <c r="H118" s="395"/>
      <c r="I118" s="221"/>
      <c r="J118" s="188" t="e">
        <f>IF(AND(Q118="",#REF!&gt;0,#REF!&lt;5),K118,)</f>
        <v>#REF!</v>
      </c>
      <c r="K118" s="186" t="str">
        <f>IF(D118="","ZZZ9",IF(AND(#REF!&gt;0,#REF!&lt;5),D118&amp;#REF!,D118&amp;"9"))</f>
        <v>ZZZ9</v>
      </c>
      <c r="L118" s="190">
        <f t="shared" si="6"/>
        <v>999</v>
      </c>
      <c r="M118" s="218">
        <f t="shared" si="7"/>
        <v>999</v>
      </c>
      <c r="N118" s="214"/>
      <c r="O118" s="183"/>
      <c r="P118" s="113">
        <f t="shared" si="8"/>
        <v>999</v>
      </c>
      <c r="Q118" s="96"/>
    </row>
    <row r="119" spans="1:17" s="11" customFormat="1" ht="18.75" customHeight="1">
      <c r="A119" s="191">
        <v>113</v>
      </c>
      <c r="B119" s="94"/>
      <c r="C119" s="94"/>
      <c r="D119" s="95"/>
      <c r="E119" s="206"/>
      <c r="F119" s="112"/>
      <c r="G119" s="112"/>
      <c r="H119" s="395"/>
      <c r="I119" s="221"/>
      <c r="J119" s="188" t="e">
        <f>IF(AND(Q119="",#REF!&gt;0,#REF!&lt;5),K119,)</f>
        <v>#REF!</v>
      </c>
      <c r="K119" s="186" t="str">
        <f>IF(D119="","ZZZ9",IF(AND(#REF!&gt;0,#REF!&lt;5),D119&amp;#REF!,D119&amp;"9"))</f>
        <v>ZZZ9</v>
      </c>
      <c r="L119" s="190">
        <f t="shared" si="6"/>
        <v>999</v>
      </c>
      <c r="M119" s="218">
        <f t="shared" si="7"/>
        <v>999</v>
      </c>
      <c r="N119" s="214"/>
      <c r="O119" s="183"/>
      <c r="P119" s="113">
        <f t="shared" si="8"/>
        <v>999</v>
      </c>
      <c r="Q119" s="96"/>
    </row>
    <row r="120" spans="1:17" s="11" customFormat="1" ht="18.75" customHeight="1">
      <c r="A120" s="191">
        <v>114</v>
      </c>
      <c r="B120" s="94"/>
      <c r="C120" s="94"/>
      <c r="D120" s="95"/>
      <c r="E120" s="206"/>
      <c r="F120" s="112"/>
      <c r="G120" s="112"/>
      <c r="H120" s="395"/>
      <c r="I120" s="221"/>
      <c r="J120" s="188" t="e">
        <f>IF(AND(Q120="",#REF!&gt;0,#REF!&lt;5),K120,)</f>
        <v>#REF!</v>
      </c>
      <c r="K120" s="186" t="str">
        <f>IF(D120="","ZZZ9",IF(AND(#REF!&gt;0,#REF!&lt;5),D120&amp;#REF!,D120&amp;"9"))</f>
        <v>ZZZ9</v>
      </c>
      <c r="L120" s="190">
        <f t="shared" si="6"/>
        <v>999</v>
      </c>
      <c r="M120" s="218">
        <f t="shared" si="7"/>
        <v>999</v>
      </c>
      <c r="N120" s="214"/>
      <c r="O120" s="183"/>
      <c r="P120" s="113">
        <f t="shared" si="8"/>
        <v>999</v>
      </c>
      <c r="Q120" s="96"/>
    </row>
    <row r="121" spans="1:17" s="11" customFormat="1" ht="18.75" customHeight="1">
      <c r="A121" s="191">
        <v>115</v>
      </c>
      <c r="B121" s="94"/>
      <c r="C121" s="94"/>
      <c r="D121" s="95"/>
      <c r="E121" s="206"/>
      <c r="F121" s="112"/>
      <c r="G121" s="112"/>
      <c r="H121" s="395"/>
      <c r="I121" s="221"/>
      <c r="J121" s="188" t="e">
        <f>IF(AND(Q121="",#REF!&gt;0,#REF!&lt;5),K121,)</f>
        <v>#REF!</v>
      </c>
      <c r="K121" s="186" t="str">
        <f>IF(D121="","ZZZ9",IF(AND(#REF!&gt;0,#REF!&lt;5),D121&amp;#REF!,D121&amp;"9"))</f>
        <v>ZZZ9</v>
      </c>
      <c r="L121" s="190">
        <f t="shared" si="6"/>
        <v>999</v>
      </c>
      <c r="M121" s="218">
        <f t="shared" si="7"/>
        <v>999</v>
      </c>
      <c r="N121" s="214"/>
      <c r="O121" s="183"/>
      <c r="P121" s="113">
        <f t="shared" si="8"/>
        <v>999</v>
      </c>
      <c r="Q121" s="96"/>
    </row>
    <row r="122" spans="1:17" s="11" customFormat="1" ht="18.75" customHeight="1">
      <c r="A122" s="191">
        <v>116</v>
      </c>
      <c r="B122" s="94"/>
      <c r="C122" s="94"/>
      <c r="D122" s="95"/>
      <c r="E122" s="206"/>
      <c r="F122" s="112"/>
      <c r="G122" s="112"/>
      <c r="H122" s="395"/>
      <c r="I122" s="221"/>
      <c r="J122" s="188" t="e">
        <f>IF(AND(Q122="",#REF!&gt;0,#REF!&lt;5),K122,)</f>
        <v>#REF!</v>
      </c>
      <c r="K122" s="186" t="str">
        <f>IF(D122="","ZZZ9",IF(AND(#REF!&gt;0,#REF!&lt;5),D122&amp;#REF!,D122&amp;"9"))</f>
        <v>ZZZ9</v>
      </c>
      <c r="L122" s="190">
        <f t="shared" si="6"/>
        <v>999</v>
      </c>
      <c r="M122" s="218">
        <f t="shared" si="7"/>
        <v>999</v>
      </c>
      <c r="N122" s="214"/>
      <c r="O122" s="183"/>
      <c r="P122" s="113">
        <f t="shared" si="8"/>
        <v>999</v>
      </c>
      <c r="Q122" s="96"/>
    </row>
    <row r="123" spans="1:17" s="11" customFormat="1" ht="18.75" customHeight="1">
      <c r="A123" s="191">
        <v>117</v>
      </c>
      <c r="B123" s="94"/>
      <c r="C123" s="94"/>
      <c r="D123" s="95"/>
      <c r="E123" s="206"/>
      <c r="F123" s="112"/>
      <c r="G123" s="112"/>
      <c r="H123" s="395"/>
      <c r="I123" s="221"/>
      <c r="J123" s="188" t="e">
        <f>IF(AND(Q123="",#REF!&gt;0,#REF!&lt;5),K123,)</f>
        <v>#REF!</v>
      </c>
      <c r="K123" s="186" t="str">
        <f>IF(D123="","ZZZ9",IF(AND(#REF!&gt;0,#REF!&lt;5),D123&amp;#REF!,D123&amp;"9"))</f>
        <v>ZZZ9</v>
      </c>
      <c r="L123" s="190">
        <f t="shared" si="6"/>
        <v>999</v>
      </c>
      <c r="M123" s="218">
        <f t="shared" si="7"/>
        <v>999</v>
      </c>
      <c r="N123" s="214"/>
      <c r="O123" s="183"/>
      <c r="P123" s="113">
        <f t="shared" si="8"/>
        <v>999</v>
      </c>
      <c r="Q123" s="96"/>
    </row>
    <row r="124" spans="1:17" s="11" customFormat="1" ht="18.75" customHeight="1">
      <c r="A124" s="191">
        <v>118</v>
      </c>
      <c r="B124" s="94"/>
      <c r="C124" s="94"/>
      <c r="D124" s="95"/>
      <c r="E124" s="206"/>
      <c r="F124" s="112"/>
      <c r="G124" s="112"/>
      <c r="H124" s="395"/>
      <c r="I124" s="221"/>
      <c r="J124" s="188" t="e">
        <f>IF(AND(Q124="",#REF!&gt;0,#REF!&lt;5),K124,)</f>
        <v>#REF!</v>
      </c>
      <c r="K124" s="186" t="str">
        <f>IF(D124="","ZZZ9",IF(AND(#REF!&gt;0,#REF!&lt;5),D124&amp;#REF!,D124&amp;"9"))</f>
        <v>ZZZ9</v>
      </c>
      <c r="L124" s="190">
        <f t="shared" si="6"/>
        <v>999</v>
      </c>
      <c r="M124" s="218">
        <f t="shared" si="7"/>
        <v>999</v>
      </c>
      <c r="N124" s="214"/>
      <c r="O124" s="183"/>
      <c r="P124" s="113">
        <f t="shared" si="8"/>
        <v>999</v>
      </c>
      <c r="Q124" s="96"/>
    </row>
    <row r="125" spans="1:17" s="11" customFormat="1" ht="18.75" customHeight="1">
      <c r="A125" s="191">
        <v>119</v>
      </c>
      <c r="B125" s="94"/>
      <c r="C125" s="94"/>
      <c r="D125" s="95"/>
      <c r="E125" s="206"/>
      <c r="F125" s="112"/>
      <c r="G125" s="112"/>
      <c r="H125" s="395"/>
      <c r="I125" s="221"/>
      <c r="J125" s="188" t="e">
        <f>IF(AND(Q125="",#REF!&gt;0,#REF!&lt;5),K125,)</f>
        <v>#REF!</v>
      </c>
      <c r="K125" s="186" t="str">
        <f>IF(D125="","ZZZ9",IF(AND(#REF!&gt;0,#REF!&lt;5),D125&amp;#REF!,D125&amp;"9"))</f>
        <v>ZZZ9</v>
      </c>
      <c r="L125" s="190">
        <f t="shared" si="6"/>
        <v>999</v>
      </c>
      <c r="M125" s="218">
        <f t="shared" si="7"/>
        <v>999</v>
      </c>
      <c r="N125" s="214"/>
      <c r="O125" s="183"/>
      <c r="P125" s="113">
        <f t="shared" si="8"/>
        <v>999</v>
      </c>
      <c r="Q125" s="96"/>
    </row>
    <row r="126" spans="1:17" s="11" customFormat="1" ht="18.75" customHeight="1">
      <c r="A126" s="191">
        <v>120</v>
      </c>
      <c r="B126" s="94"/>
      <c r="C126" s="94"/>
      <c r="D126" s="95"/>
      <c r="E126" s="206"/>
      <c r="F126" s="112"/>
      <c r="G126" s="112"/>
      <c r="H126" s="395"/>
      <c r="I126" s="221"/>
      <c r="J126" s="188" t="e">
        <f>IF(AND(Q126="",#REF!&gt;0,#REF!&lt;5),K126,)</f>
        <v>#REF!</v>
      </c>
      <c r="K126" s="186" t="str">
        <f>IF(D126="","ZZZ9",IF(AND(#REF!&gt;0,#REF!&lt;5),D126&amp;#REF!,D126&amp;"9"))</f>
        <v>ZZZ9</v>
      </c>
      <c r="L126" s="190">
        <f t="shared" si="6"/>
        <v>999</v>
      </c>
      <c r="M126" s="218">
        <f t="shared" si="7"/>
        <v>999</v>
      </c>
      <c r="N126" s="214"/>
      <c r="O126" s="183"/>
      <c r="P126" s="113">
        <f t="shared" si="8"/>
        <v>999</v>
      </c>
      <c r="Q126" s="96"/>
    </row>
    <row r="127" spans="1:17" s="11" customFormat="1" ht="18.75" customHeight="1">
      <c r="A127" s="191">
        <v>121</v>
      </c>
      <c r="B127" s="94"/>
      <c r="C127" s="94"/>
      <c r="D127" s="95"/>
      <c r="E127" s="206"/>
      <c r="F127" s="112"/>
      <c r="G127" s="112"/>
      <c r="H127" s="395"/>
      <c r="I127" s="221"/>
      <c r="J127" s="188" t="e">
        <f>IF(AND(Q127="",#REF!&gt;0,#REF!&lt;5),K127,)</f>
        <v>#REF!</v>
      </c>
      <c r="K127" s="186" t="str">
        <f>IF(D127="","ZZZ9",IF(AND(#REF!&gt;0,#REF!&lt;5),D127&amp;#REF!,D127&amp;"9"))</f>
        <v>ZZZ9</v>
      </c>
      <c r="L127" s="190">
        <f t="shared" si="6"/>
        <v>999</v>
      </c>
      <c r="M127" s="218">
        <f t="shared" si="7"/>
        <v>999</v>
      </c>
      <c r="N127" s="214"/>
      <c r="O127" s="183"/>
      <c r="P127" s="113">
        <f t="shared" si="8"/>
        <v>999</v>
      </c>
      <c r="Q127" s="96"/>
    </row>
    <row r="128" spans="1:17" s="11" customFormat="1" ht="18.75" customHeight="1">
      <c r="A128" s="191">
        <v>122</v>
      </c>
      <c r="B128" s="94"/>
      <c r="C128" s="94"/>
      <c r="D128" s="95"/>
      <c r="E128" s="206"/>
      <c r="F128" s="112"/>
      <c r="G128" s="112"/>
      <c r="H128" s="395"/>
      <c r="I128" s="221"/>
      <c r="J128" s="188" t="e">
        <f>IF(AND(Q128="",#REF!&gt;0,#REF!&lt;5),K128,)</f>
        <v>#REF!</v>
      </c>
      <c r="K128" s="186" t="str">
        <f>IF(D128="","ZZZ9",IF(AND(#REF!&gt;0,#REF!&lt;5),D128&amp;#REF!,D128&amp;"9"))</f>
        <v>ZZZ9</v>
      </c>
      <c r="L128" s="190">
        <f t="shared" si="6"/>
        <v>999</v>
      </c>
      <c r="M128" s="218">
        <f t="shared" si="7"/>
        <v>999</v>
      </c>
      <c r="N128" s="214"/>
      <c r="O128" s="183"/>
      <c r="P128" s="113">
        <f t="shared" si="8"/>
        <v>999</v>
      </c>
      <c r="Q128" s="96"/>
    </row>
    <row r="129" spans="1:17" s="11" customFormat="1" ht="18.75" customHeight="1">
      <c r="A129" s="191">
        <v>123</v>
      </c>
      <c r="B129" s="94"/>
      <c r="C129" s="94"/>
      <c r="D129" s="95"/>
      <c r="E129" s="206"/>
      <c r="F129" s="112"/>
      <c r="G129" s="112"/>
      <c r="H129" s="395"/>
      <c r="I129" s="221"/>
      <c r="J129" s="188" t="e">
        <f>IF(AND(Q129="",#REF!&gt;0,#REF!&lt;5),K129,)</f>
        <v>#REF!</v>
      </c>
      <c r="K129" s="186" t="str">
        <f>IF(D129="","ZZZ9",IF(AND(#REF!&gt;0,#REF!&lt;5),D129&amp;#REF!,D129&amp;"9"))</f>
        <v>ZZZ9</v>
      </c>
      <c r="L129" s="190">
        <f t="shared" si="6"/>
        <v>999</v>
      </c>
      <c r="M129" s="218">
        <f t="shared" si="7"/>
        <v>999</v>
      </c>
      <c r="N129" s="214"/>
      <c r="O129" s="183"/>
      <c r="P129" s="113">
        <f t="shared" si="8"/>
        <v>999</v>
      </c>
      <c r="Q129" s="96"/>
    </row>
    <row r="130" spans="1:17" s="11" customFormat="1" ht="18.75" customHeight="1">
      <c r="A130" s="191">
        <v>124</v>
      </c>
      <c r="B130" s="94"/>
      <c r="C130" s="94"/>
      <c r="D130" s="95"/>
      <c r="E130" s="206"/>
      <c r="F130" s="112"/>
      <c r="G130" s="112"/>
      <c r="H130" s="395"/>
      <c r="I130" s="221"/>
      <c r="J130" s="188" t="e">
        <f>IF(AND(Q130="",#REF!&gt;0,#REF!&lt;5),K130,)</f>
        <v>#REF!</v>
      </c>
      <c r="K130" s="186" t="str">
        <f>IF(D130="","ZZZ9",IF(AND(#REF!&gt;0,#REF!&lt;5),D130&amp;#REF!,D130&amp;"9"))</f>
        <v>ZZZ9</v>
      </c>
      <c r="L130" s="190">
        <f t="shared" si="6"/>
        <v>999</v>
      </c>
      <c r="M130" s="218">
        <f t="shared" si="7"/>
        <v>999</v>
      </c>
      <c r="N130" s="214"/>
      <c r="O130" s="183"/>
      <c r="P130" s="113">
        <f t="shared" si="8"/>
        <v>999</v>
      </c>
      <c r="Q130" s="96"/>
    </row>
    <row r="131" spans="1:17" s="11" customFormat="1" ht="18.75" customHeight="1">
      <c r="A131" s="191">
        <v>125</v>
      </c>
      <c r="B131" s="94"/>
      <c r="C131" s="94"/>
      <c r="D131" s="95"/>
      <c r="E131" s="206"/>
      <c r="F131" s="112"/>
      <c r="G131" s="112"/>
      <c r="H131" s="395"/>
      <c r="I131" s="221"/>
      <c r="J131" s="188" t="e">
        <f>IF(AND(Q131="",#REF!&gt;0,#REF!&lt;5),K131,)</f>
        <v>#REF!</v>
      </c>
      <c r="K131" s="186" t="str">
        <f>IF(D131="","ZZZ9",IF(AND(#REF!&gt;0,#REF!&lt;5),D131&amp;#REF!,D131&amp;"9"))</f>
        <v>ZZZ9</v>
      </c>
      <c r="L131" s="190">
        <f t="shared" si="6"/>
        <v>999</v>
      </c>
      <c r="M131" s="218">
        <f t="shared" si="7"/>
        <v>999</v>
      </c>
      <c r="N131" s="214"/>
      <c r="O131" s="183"/>
      <c r="P131" s="113">
        <f t="shared" si="8"/>
        <v>999</v>
      </c>
      <c r="Q131" s="96"/>
    </row>
    <row r="132" spans="1:17" s="11" customFormat="1" ht="18.75" customHeight="1">
      <c r="A132" s="191">
        <v>126</v>
      </c>
      <c r="B132" s="94"/>
      <c r="C132" s="94"/>
      <c r="D132" s="95"/>
      <c r="E132" s="206"/>
      <c r="F132" s="112"/>
      <c r="G132" s="112"/>
      <c r="H132" s="395"/>
      <c r="I132" s="221"/>
      <c r="J132" s="188" t="e">
        <f>IF(AND(Q132="",#REF!&gt;0,#REF!&lt;5),K132,)</f>
        <v>#REF!</v>
      </c>
      <c r="K132" s="186" t="str">
        <f>IF(D132="","ZZZ9",IF(AND(#REF!&gt;0,#REF!&lt;5),D132&amp;#REF!,D132&amp;"9"))</f>
        <v>ZZZ9</v>
      </c>
      <c r="L132" s="190">
        <f t="shared" si="6"/>
        <v>999</v>
      </c>
      <c r="M132" s="218">
        <f t="shared" si="7"/>
        <v>999</v>
      </c>
      <c r="N132" s="214"/>
      <c r="O132" s="183"/>
      <c r="P132" s="113">
        <f t="shared" si="8"/>
        <v>999</v>
      </c>
      <c r="Q132" s="96"/>
    </row>
    <row r="133" spans="1:17" s="11" customFormat="1" ht="18.75" customHeight="1">
      <c r="A133" s="191">
        <v>127</v>
      </c>
      <c r="B133" s="94"/>
      <c r="C133" s="94"/>
      <c r="D133" s="95"/>
      <c r="E133" s="206"/>
      <c r="F133" s="112"/>
      <c r="G133" s="112"/>
      <c r="H133" s="395"/>
      <c r="I133" s="221"/>
      <c r="J133" s="188" t="e">
        <f>IF(AND(Q133="",#REF!&gt;0,#REF!&lt;5),K133,)</f>
        <v>#REF!</v>
      </c>
      <c r="K133" s="186" t="str">
        <f>IF(D133="","ZZZ9",IF(AND(#REF!&gt;0,#REF!&lt;5),D133&amp;#REF!,D133&amp;"9"))</f>
        <v>ZZZ9</v>
      </c>
      <c r="L133" s="190">
        <f t="shared" si="6"/>
        <v>999</v>
      </c>
      <c r="M133" s="218">
        <f t="shared" si="7"/>
        <v>999</v>
      </c>
      <c r="N133" s="214"/>
      <c r="O133" s="183"/>
      <c r="P133" s="113">
        <f t="shared" si="8"/>
        <v>999</v>
      </c>
      <c r="Q133" s="96"/>
    </row>
    <row r="134" spans="1:17" s="11" customFormat="1" ht="18.75" customHeight="1">
      <c r="A134" s="191">
        <v>128</v>
      </c>
      <c r="B134" s="94"/>
      <c r="C134" s="94"/>
      <c r="D134" s="95"/>
      <c r="E134" s="206"/>
      <c r="F134" s="112"/>
      <c r="G134" s="112"/>
      <c r="H134" s="395"/>
      <c r="I134" s="221"/>
      <c r="J134" s="188" t="e">
        <f>IF(AND(Q134="",#REF!&gt;0,#REF!&lt;5),K134,)</f>
        <v>#REF!</v>
      </c>
      <c r="K134" s="186" t="str">
        <f>IF(D134="","ZZZ9",IF(AND(#REF!&gt;0,#REF!&lt;5),D134&amp;#REF!,D134&amp;"9"))</f>
        <v>ZZZ9</v>
      </c>
      <c r="L134" s="190">
        <f t="shared" si="6"/>
        <v>999</v>
      </c>
      <c r="M134" s="218">
        <f t="shared" si="7"/>
        <v>999</v>
      </c>
      <c r="N134" s="214"/>
      <c r="O134" s="219"/>
      <c r="P134" s="220">
        <f t="shared" si="8"/>
        <v>999</v>
      </c>
      <c r="Q134" s="221"/>
    </row>
    <row r="135" spans="1:17" ht="12.75">
      <c r="A135" s="191">
        <v>129</v>
      </c>
      <c r="B135" s="94"/>
      <c r="C135" s="94"/>
      <c r="D135" s="95"/>
      <c r="E135" s="206"/>
      <c r="F135" s="112"/>
      <c r="G135" s="112"/>
      <c r="H135" s="395"/>
      <c r="I135" s="221"/>
      <c r="J135" s="188" t="e">
        <f>IF(AND(Q135="",#REF!&gt;0,#REF!&lt;5),K135,)</f>
        <v>#REF!</v>
      </c>
      <c r="K135" s="186" t="str">
        <f>IF(D135="","ZZZ9",IF(AND(#REF!&gt;0,#REF!&lt;5),D135&amp;#REF!,D135&amp;"9"))</f>
        <v>ZZZ9</v>
      </c>
      <c r="L135" s="190">
        <f aca="true" t="shared" si="9" ref="L135:L156">IF(Q135="",999,Q135)</f>
        <v>999</v>
      </c>
      <c r="M135" s="218">
        <f aca="true" t="shared" si="10" ref="M135:M156">IF(P135=999,999,1)</f>
        <v>999</v>
      </c>
      <c r="N135" s="214"/>
      <c r="O135" s="183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1">
        <v>130</v>
      </c>
      <c r="B136" s="94"/>
      <c r="C136" s="94"/>
      <c r="D136" s="95"/>
      <c r="E136" s="206"/>
      <c r="F136" s="112"/>
      <c r="G136" s="112"/>
      <c r="H136" s="395"/>
      <c r="I136" s="221"/>
      <c r="J136" s="188" t="e">
        <f>IF(AND(Q136="",#REF!&gt;0,#REF!&lt;5),K136,)</f>
        <v>#REF!</v>
      </c>
      <c r="K136" s="186" t="str">
        <f>IF(D136="","ZZZ9",IF(AND(#REF!&gt;0,#REF!&lt;5),D136&amp;#REF!,D136&amp;"9"))</f>
        <v>ZZZ9</v>
      </c>
      <c r="L136" s="190">
        <f t="shared" si="9"/>
        <v>999</v>
      </c>
      <c r="M136" s="218">
        <f t="shared" si="10"/>
        <v>999</v>
      </c>
      <c r="N136" s="214"/>
      <c r="O136" s="183"/>
      <c r="P136" s="113">
        <f t="shared" si="11"/>
        <v>999</v>
      </c>
      <c r="Q136" s="96"/>
    </row>
    <row r="137" spans="1:17" ht="12.75">
      <c r="A137" s="191">
        <v>131</v>
      </c>
      <c r="B137" s="94"/>
      <c r="C137" s="94"/>
      <c r="D137" s="95"/>
      <c r="E137" s="206"/>
      <c r="F137" s="112"/>
      <c r="G137" s="112"/>
      <c r="H137" s="395"/>
      <c r="I137" s="221"/>
      <c r="J137" s="188" t="e">
        <f>IF(AND(Q137="",#REF!&gt;0,#REF!&lt;5),K137,)</f>
        <v>#REF!</v>
      </c>
      <c r="K137" s="186" t="str">
        <f>IF(D137="","ZZZ9",IF(AND(#REF!&gt;0,#REF!&lt;5),D137&amp;#REF!,D137&amp;"9"))</f>
        <v>ZZZ9</v>
      </c>
      <c r="L137" s="190">
        <f t="shared" si="9"/>
        <v>999</v>
      </c>
      <c r="M137" s="218">
        <f t="shared" si="10"/>
        <v>999</v>
      </c>
      <c r="N137" s="214"/>
      <c r="O137" s="183"/>
      <c r="P137" s="113">
        <f t="shared" si="11"/>
        <v>999</v>
      </c>
      <c r="Q137" s="96"/>
    </row>
    <row r="138" spans="1:17" ht="12.75">
      <c r="A138" s="191">
        <v>132</v>
      </c>
      <c r="B138" s="94"/>
      <c r="C138" s="94"/>
      <c r="D138" s="95"/>
      <c r="E138" s="206"/>
      <c r="F138" s="112"/>
      <c r="G138" s="112"/>
      <c r="H138" s="395"/>
      <c r="I138" s="221"/>
      <c r="J138" s="188" t="e">
        <f>IF(AND(Q138="",#REF!&gt;0,#REF!&lt;5),K138,)</f>
        <v>#REF!</v>
      </c>
      <c r="K138" s="186" t="str">
        <f>IF(D138="","ZZZ9",IF(AND(#REF!&gt;0,#REF!&lt;5),D138&amp;#REF!,D138&amp;"9"))</f>
        <v>ZZZ9</v>
      </c>
      <c r="L138" s="190">
        <f t="shared" si="9"/>
        <v>999</v>
      </c>
      <c r="M138" s="218">
        <f t="shared" si="10"/>
        <v>999</v>
      </c>
      <c r="N138" s="214"/>
      <c r="O138" s="183"/>
      <c r="P138" s="113">
        <f t="shared" si="11"/>
        <v>999</v>
      </c>
      <c r="Q138" s="96"/>
    </row>
    <row r="139" spans="1:17" ht="12.75">
      <c r="A139" s="191">
        <v>133</v>
      </c>
      <c r="B139" s="94"/>
      <c r="C139" s="94"/>
      <c r="D139" s="95"/>
      <c r="E139" s="206"/>
      <c r="F139" s="112"/>
      <c r="G139" s="112"/>
      <c r="H139" s="395"/>
      <c r="I139" s="221"/>
      <c r="J139" s="188" t="e">
        <f>IF(AND(Q139="",#REF!&gt;0,#REF!&lt;5),K139,)</f>
        <v>#REF!</v>
      </c>
      <c r="K139" s="186" t="str">
        <f>IF(D139="","ZZZ9",IF(AND(#REF!&gt;0,#REF!&lt;5),D139&amp;#REF!,D139&amp;"9"))</f>
        <v>ZZZ9</v>
      </c>
      <c r="L139" s="190">
        <f t="shared" si="9"/>
        <v>999</v>
      </c>
      <c r="M139" s="218">
        <f t="shared" si="10"/>
        <v>999</v>
      </c>
      <c r="N139" s="214"/>
      <c r="O139" s="183"/>
      <c r="P139" s="113">
        <f t="shared" si="11"/>
        <v>999</v>
      </c>
      <c r="Q139" s="96"/>
    </row>
    <row r="140" spans="1:17" ht="12.75">
      <c r="A140" s="191">
        <v>134</v>
      </c>
      <c r="B140" s="94"/>
      <c r="C140" s="94"/>
      <c r="D140" s="95"/>
      <c r="E140" s="206"/>
      <c r="F140" s="112"/>
      <c r="G140" s="112"/>
      <c r="H140" s="395"/>
      <c r="I140" s="221"/>
      <c r="J140" s="188" t="e">
        <f>IF(AND(Q140="",#REF!&gt;0,#REF!&lt;5),K140,)</f>
        <v>#REF!</v>
      </c>
      <c r="K140" s="186" t="str">
        <f>IF(D140="","ZZZ9",IF(AND(#REF!&gt;0,#REF!&lt;5),D140&amp;#REF!,D140&amp;"9"))</f>
        <v>ZZZ9</v>
      </c>
      <c r="L140" s="190">
        <f t="shared" si="9"/>
        <v>999</v>
      </c>
      <c r="M140" s="218">
        <f t="shared" si="10"/>
        <v>999</v>
      </c>
      <c r="N140" s="214"/>
      <c r="O140" s="183"/>
      <c r="P140" s="113">
        <f t="shared" si="11"/>
        <v>999</v>
      </c>
      <c r="Q140" s="96"/>
    </row>
    <row r="141" spans="1:17" ht="12.75">
      <c r="A141" s="191">
        <v>135</v>
      </c>
      <c r="B141" s="94"/>
      <c r="C141" s="94"/>
      <c r="D141" s="95"/>
      <c r="E141" s="206"/>
      <c r="F141" s="112"/>
      <c r="G141" s="112"/>
      <c r="H141" s="395"/>
      <c r="I141" s="221"/>
      <c r="J141" s="188" t="e">
        <f>IF(AND(Q141="",#REF!&gt;0,#REF!&lt;5),K141,)</f>
        <v>#REF!</v>
      </c>
      <c r="K141" s="186" t="str">
        <f>IF(D141="","ZZZ9",IF(AND(#REF!&gt;0,#REF!&lt;5),D141&amp;#REF!,D141&amp;"9"))</f>
        <v>ZZZ9</v>
      </c>
      <c r="L141" s="190">
        <f t="shared" si="9"/>
        <v>999</v>
      </c>
      <c r="M141" s="218">
        <f t="shared" si="10"/>
        <v>999</v>
      </c>
      <c r="N141" s="214"/>
      <c r="O141" s="219"/>
      <c r="P141" s="220">
        <f t="shared" si="11"/>
        <v>999</v>
      </c>
      <c r="Q141" s="221"/>
    </row>
    <row r="142" spans="1:17" ht="12.75">
      <c r="A142" s="191">
        <v>136</v>
      </c>
      <c r="B142" s="94"/>
      <c r="C142" s="94"/>
      <c r="D142" s="95"/>
      <c r="E142" s="206"/>
      <c r="F142" s="112"/>
      <c r="G142" s="112"/>
      <c r="H142" s="395"/>
      <c r="I142" s="221"/>
      <c r="J142" s="188" t="e">
        <f>IF(AND(Q142="",#REF!&gt;0,#REF!&lt;5),K142,)</f>
        <v>#REF!</v>
      </c>
      <c r="K142" s="186" t="str">
        <f>IF(D142="","ZZZ9",IF(AND(#REF!&gt;0,#REF!&lt;5),D142&amp;#REF!,D142&amp;"9"))</f>
        <v>ZZZ9</v>
      </c>
      <c r="L142" s="190">
        <f t="shared" si="9"/>
        <v>999</v>
      </c>
      <c r="M142" s="218">
        <f t="shared" si="10"/>
        <v>999</v>
      </c>
      <c r="N142" s="214"/>
      <c r="O142" s="183"/>
      <c r="P142" s="113">
        <f t="shared" si="11"/>
        <v>999</v>
      </c>
      <c r="Q142" s="96"/>
    </row>
    <row r="143" spans="1:17" ht="12.75">
      <c r="A143" s="191">
        <v>137</v>
      </c>
      <c r="B143" s="94"/>
      <c r="C143" s="94"/>
      <c r="D143" s="95"/>
      <c r="E143" s="206"/>
      <c r="F143" s="112"/>
      <c r="G143" s="112"/>
      <c r="H143" s="395"/>
      <c r="I143" s="221"/>
      <c r="J143" s="188" t="e">
        <f>IF(AND(Q143="",#REF!&gt;0,#REF!&lt;5),K143,)</f>
        <v>#REF!</v>
      </c>
      <c r="K143" s="186" t="str">
        <f>IF(D143="","ZZZ9",IF(AND(#REF!&gt;0,#REF!&lt;5),D143&amp;#REF!,D143&amp;"9"))</f>
        <v>ZZZ9</v>
      </c>
      <c r="L143" s="190">
        <f t="shared" si="9"/>
        <v>999</v>
      </c>
      <c r="M143" s="218">
        <f t="shared" si="10"/>
        <v>999</v>
      </c>
      <c r="N143" s="214"/>
      <c r="O143" s="183"/>
      <c r="P143" s="113">
        <f t="shared" si="11"/>
        <v>999</v>
      </c>
      <c r="Q143" s="96"/>
    </row>
    <row r="144" spans="1:17" ht="12.75">
      <c r="A144" s="191">
        <v>138</v>
      </c>
      <c r="B144" s="94"/>
      <c r="C144" s="94"/>
      <c r="D144" s="95"/>
      <c r="E144" s="206"/>
      <c r="F144" s="112"/>
      <c r="G144" s="112"/>
      <c r="H144" s="395"/>
      <c r="I144" s="221"/>
      <c r="J144" s="188" t="e">
        <f>IF(AND(Q144="",#REF!&gt;0,#REF!&lt;5),K144,)</f>
        <v>#REF!</v>
      </c>
      <c r="K144" s="186" t="str">
        <f>IF(D144="","ZZZ9",IF(AND(#REF!&gt;0,#REF!&lt;5),D144&amp;#REF!,D144&amp;"9"))</f>
        <v>ZZZ9</v>
      </c>
      <c r="L144" s="190">
        <f t="shared" si="9"/>
        <v>999</v>
      </c>
      <c r="M144" s="218">
        <f t="shared" si="10"/>
        <v>999</v>
      </c>
      <c r="N144" s="214"/>
      <c r="O144" s="183"/>
      <c r="P144" s="113">
        <f t="shared" si="11"/>
        <v>999</v>
      </c>
      <c r="Q144" s="96"/>
    </row>
    <row r="145" spans="1:17" ht="12.75">
      <c r="A145" s="191">
        <v>139</v>
      </c>
      <c r="B145" s="94"/>
      <c r="C145" s="94"/>
      <c r="D145" s="95"/>
      <c r="E145" s="206"/>
      <c r="F145" s="112"/>
      <c r="G145" s="112"/>
      <c r="H145" s="395"/>
      <c r="I145" s="221"/>
      <c r="J145" s="188" t="e">
        <f>IF(AND(Q145="",#REF!&gt;0,#REF!&lt;5),K145,)</f>
        <v>#REF!</v>
      </c>
      <c r="K145" s="186" t="str">
        <f>IF(D145="","ZZZ9",IF(AND(#REF!&gt;0,#REF!&lt;5),D145&amp;#REF!,D145&amp;"9"))</f>
        <v>ZZZ9</v>
      </c>
      <c r="L145" s="190">
        <f t="shared" si="9"/>
        <v>999</v>
      </c>
      <c r="M145" s="218">
        <f t="shared" si="10"/>
        <v>999</v>
      </c>
      <c r="N145" s="214"/>
      <c r="O145" s="183"/>
      <c r="P145" s="113">
        <f t="shared" si="11"/>
        <v>999</v>
      </c>
      <c r="Q145" s="96"/>
    </row>
    <row r="146" spans="1:17" ht="12.75">
      <c r="A146" s="191">
        <v>140</v>
      </c>
      <c r="B146" s="94"/>
      <c r="C146" s="94"/>
      <c r="D146" s="95"/>
      <c r="E146" s="206"/>
      <c r="F146" s="112"/>
      <c r="G146" s="112"/>
      <c r="H146" s="395"/>
      <c r="I146" s="221"/>
      <c r="J146" s="188" t="e">
        <f>IF(AND(Q146="",#REF!&gt;0,#REF!&lt;5),K146,)</f>
        <v>#REF!</v>
      </c>
      <c r="K146" s="186" t="str">
        <f>IF(D146="","ZZZ9",IF(AND(#REF!&gt;0,#REF!&lt;5),D146&amp;#REF!,D146&amp;"9"))</f>
        <v>ZZZ9</v>
      </c>
      <c r="L146" s="190">
        <f t="shared" si="9"/>
        <v>999</v>
      </c>
      <c r="M146" s="218">
        <f t="shared" si="10"/>
        <v>999</v>
      </c>
      <c r="N146" s="214"/>
      <c r="O146" s="183"/>
      <c r="P146" s="113">
        <f t="shared" si="11"/>
        <v>999</v>
      </c>
      <c r="Q146" s="96"/>
    </row>
    <row r="147" spans="1:17" ht="12.75">
      <c r="A147" s="191">
        <v>141</v>
      </c>
      <c r="B147" s="94"/>
      <c r="C147" s="94"/>
      <c r="D147" s="95"/>
      <c r="E147" s="206"/>
      <c r="F147" s="112"/>
      <c r="G147" s="112"/>
      <c r="H147" s="395"/>
      <c r="I147" s="221"/>
      <c r="J147" s="188" t="e">
        <f>IF(AND(Q147="",#REF!&gt;0,#REF!&lt;5),K147,)</f>
        <v>#REF!</v>
      </c>
      <c r="K147" s="186" t="str">
        <f>IF(D147="","ZZZ9",IF(AND(#REF!&gt;0,#REF!&lt;5),D147&amp;#REF!,D147&amp;"9"))</f>
        <v>ZZZ9</v>
      </c>
      <c r="L147" s="190">
        <f t="shared" si="9"/>
        <v>999</v>
      </c>
      <c r="M147" s="218">
        <f t="shared" si="10"/>
        <v>999</v>
      </c>
      <c r="N147" s="214"/>
      <c r="O147" s="183"/>
      <c r="P147" s="113">
        <f t="shared" si="11"/>
        <v>999</v>
      </c>
      <c r="Q147" s="96"/>
    </row>
    <row r="148" spans="1:17" ht="12.75">
      <c r="A148" s="191">
        <v>142</v>
      </c>
      <c r="B148" s="94"/>
      <c r="C148" s="94"/>
      <c r="D148" s="95"/>
      <c r="E148" s="206"/>
      <c r="F148" s="112"/>
      <c r="G148" s="112"/>
      <c r="H148" s="395"/>
      <c r="I148" s="221"/>
      <c r="J148" s="188" t="e">
        <f>IF(AND(Q148="",#REF!&gt;0,#REF!&lt;5),K148,)</f>
        <v>#REF!</v>
      </c>
      <c r="K148" s="186" t="str">
        <f>IF(D148="","ZZZ9",IF(AND(#REF!&gt;0,#REF!&lt;5),D148&amp;#REF!,D148&amp;"9"))</f>
        <v>ZZZ9</v>
      </c>
      <c r="L148" s="190">
        <f t="shared" si="9"/>
        <v>999</v>
      </c>
      <c r="M148" s="218">
        <f t="shared" si="10"/>
        <v>999</v>
      </c>
      <c r="N148" s="214"/>
      <c r="O148" s="219"/>
      <c r="P148" s="220">
        <f t="shared" si="11"/>
        <v>999</v>
      </c>
      <c r="Q148" s="221"/>
    </row>
    <row r="149" spans="1:17" ht="12.75">
      <c r="A149" s="191">
        <v>143</v>
      </c>
      <c r="B149" s="94"/>
      <c r="C149" s="94"/>
      <c r="D149" s="95"/>
      <c r="E149" s="206"/>
      <c r="F149" s="112"/>
      <c r="G149" s="112"/>
      <c r="H149" s="395"/>
      <c r="I149" s="221"/>
      <c r="J149" s="188" t="e">
        <f>IF(AND(Q149="",#REF!&gt;0,#REF!&lt;5),K149,)</f>
        <v>#REF!</v>
      </c>
      <c r="K149" s="186" t="str">
        <f>IF(D149="","ZZZ9",IF(AND(#REF!&gt;0,#REF!&lt;5),D149&amp;#REF!,D149&amp;"9"))</f>
        <v>ZZZ9</v>
      </c>
      <c r="L149" s="190">
        <f t="shared" si="9"/>
        <v>999</v>
      </c>
      <c r="M149" s="218">
        <f t="shared" si="10"/>
        <v>999</v>
      </c>
      <c r="N149" s="214"/>
      <c r="O149" s="183"/>
      <c r="P149" s="113">
        <f t="shared" si="11"/>
        <v>999</v>
      </c>
      <c r="Q149" s="96"/>
    </row>
    <row r="150" spans="1:17" ht="12.75">
      <c r="A150" s="191">
        <v>144</v>
      </c>
      <c r="B150" s="94"/>
      <c r="C150" s="94"/>
      <c r="D150" s="95"/>
      <c r="E150" s="206"/>
      <c r="F150" s="112"/>
      <c r="G150" s="112"/>
      <c r="H150" s="395"/>
      <c r="I150" s="221"/>
      <c r="J150" s="188" t="e">
        <f>IF(AND(Q150="",#REF!&gt;0,#REF!&lt;5),K150,)</f>
        <v>#REF!</v>
      </c>
      <c r="K150" s="186" t="str">
        <f>IF(D150="","ZZZ9",IF(AND(#REF!&gt;0,#REF!&lt;5),D150&amp;#REF!,D150&amp;"9"))</f>
        <v>ZZZ9</v>
      </c>
      <c r="L150" s="190">
        <f t="shared" si="9"/>
        <v>999</v>
      </c>
      <c r="M150" s="218">
        <f t="shared" si="10"/>
        <v>999</v>
      </c>
      <c r="N150" s="214"/>
      <c r="O150" s="183"/>
      <c r="P150" s="113">
        <f t="shared" si="11"/>
        <v>999</v>
      </c>
      <c r="Q150" s="96"/>
    </row>
    <row r="151" spans="1:17" ht="12.75">
      <c r="A151" s="191">
        <v>145</v>
      </c>
      <c r="B151" s="94"/>
      <c r="C151" s="94"/>
      <c r="D151" s="95"/>
      <c r="E151" s="206"/>
      <c r="F151" s="112"/>
      <c r="G151" s="112"/>
      <c r="H151" s="395"/>
      <c r="I151" s="221"/>
      <c r="J151" s="188" t="e">
        <f>IF(AND(Q151="",#REF!&gt;0,#REF!&lt;5),K151,)</f>
        <v>#REF!</v>
      </c>
      <c r="K151" s="186" t="str">
        <f>IF(D151="","ZZZ9",IF(AND(#REF!&gt;0,#REF!&lt;5),D151&amp;#REF!,D151&amp;"9"))</f>
        <v>ZZZ9</v>
      </c>
      <c r="L151" s="190">
        <f t="shared" si="9"/>
        <v>999</v>
      </c>
      <c r="M151" s="218">
        <f t="shared" si="10"/>
        <v>999</v>
      </c>
      <c r="N151" s="214"/>
      <c r="O151" s="183"/>
      <c r="P151" s="113">
        <f t="shared" si="11"/>
        <v>999</v>
      </c>
      <c r="Q151" s="96"/>
    </row>
    <row r="152" spans="1:17" ht="12.75">
      <c r="A152" s="191">
        <v>146</v>
      </c>
      <c r="B152" s="94"/>
      <c r="C152" s="94"/>
      <c r="D152" s="95"/>
      <c r="E152" s="206"/>
      <c r="F152" s="112"/>
      <c r="G152" s="112"/>
      <c r="H152" s="395"/>
      <c r="I152" s="221"/>
      <c r="J152" s="188" t="e">
        <f>IF(AND(Q152="",#REF!&gt;0,#REF!&lt;5),K152,)</f>
        <v>#REF!</v>
      </c>
      <c r="K152" s="186" t="str">
        <f>IF(D152="","ZZZ9",IF(AND(#REF!&gt;0,#REF!&lt;5),D152&amp;#REF!,D152&amp;"9"))</f>
        <v>ZZZ9</v>
      </c>
      <c r="L152" s="190">
        <f t="shared" si="9"/>
        <v>999</v>
      </c>
      <c r="M152" s="218">
        <f t="shared" si="10"/>
        <v>999</v>
      </c>
      <c r="N152" s="214"/>
      <c r="O152" s="183"/>
      <c r="P152" s="113">
        <f t="shared" si="11"/>
        <v>999</v>
      </c>
      <c r="Q152" s="96"/>
    </row>
    <row r="153" spans="1:17" ht="12.75">
      <c r="A153" s="191">
        <v>147</v>
      </c>
      <c r="B153" s="94"/>
      <c r="C153" s="94"/>
      <c r="D153" s="95"/>
      <c r="E153" s="206"/>
      <c r="F153" s="112"/>
      <c r="G153" s="112"/>
      <c r="H153" s="395"/>
      <c r="I153" s="221"/>
      <c r="J153" s="188" t="e">
        <f>IF(AND(Q153="",#REF!&gt;0,#REF!&lt;5),K153,)</f>
        <v>#REF!</v>
      </c>
      <c r="K153" s="186" t="str">
        <f>IF(D153="","ZZZ9",IF(AND(#REF!&gt;0,#REF!&lt;5),D153&amp;#REF!,D153&amp;"9"))</f>
        <v>ZZZ9</v>
      </c>
      <c r="L153" s="190">
        <f t="shared" si="9"/>
        <v>999</v>
      </c>
      <c r="M153" s="218">
        <f t="shared" si="10"/>
        <v>999</v>
      </c>
      <c r="N153" s="214"/>
      <c r="O153" s="183"/>
      <c r="P153" s="113">
        <f t="shared" si="11"/>
        <v>999</v>
      </c>
      <c r="Q153" s="96"/>
    </row>
    <row r="154" spans="1:17" ht="12.75">
      <c r="A154" s="191">
        <v>148</v>
      </c>
      <c r="B154" s="94"/>
      <c r="C154" s="94"/>
      <c r="D154" s="95"/>
      <c r="E154" s="206"/>
      <c r="F154" s="112"/>
      <c r="G154" s="112"/>
      <c r="H154" s="395"/>
      <c r="I154" s="221"/>
      <c r="J154" s="188" t="e">
        <f>IF(AND(Q154="",#REF!&gt;0,#REF!&lt;5),K154,)</f>
        <v>#REF!</v>
      </c>
      <c r="K154" s="186" t="str">
        <f>IF(D154="","ZZZ9",IF(AND(#REF!&gt;0,#REF!&lt;5),D154&amp;#REF!,D154&amp;"9"))</f>
        <v>ZZZ9</v>
      </c>
      <c r="L154" s="190">
        <f t="shared" si="9"/>
        <v>999</v>
      </c>
      <c r="M154" s="218">
        <f t="shared" si="10"/>
        <v>999</v>
      </c>
      <c r="N154" s="214"/>
      <c r="O154" s="183"/>
      <c r="P154" s="113">
        <f t="shared" si="11"/>
        <v>999</v>
      </c>
      <c r="Q154" s="96"/>
    </row>
    <row r="155" spans="1:17" ht="12.75">
      <c r="A155" s="191">
        <v>149</v>
      </c>
      <c r="B155" s="94"/>
      <c r="C155" s="94"/>
      <c r="D155" s="95"/>
      <c r="E155" s="206"/>
      <c r="F155" s="112"/>
      <c r="G155" s="112"/>
      <c r="H155" s="395"/>
      <c r="I155" s="221"/>
      <c r="J155" s="188" t="e">
        <f>IF(AND(Q155="",#REF!&gt;0,#REF!&lt;5),K155,)</f>
        <v>#REF!</v>
      </c>
      <c r="K155" s="186" t="str">
        <f>IF(D155="","ZZZ9",IF(AND(#REF!&gt;0,#REF!&lt;5),D155&amp;#REF!,D155&amp;"9"))</f>
        <v>ZZZ9</v>
      </c>
      <c r="L155" s="190">
        <f t="shared" si="9"/>
        <v>999</v>
      </c>
      <c r="M155" s="218">
        <f t="shared" si="10"/>
        <v>999</v>
      </c>
      <c r="N155" s="214"/>
      <c r="O155" s="183"/>
      <c r="P155" s="113">
        <f t="shared" si="11"/>
        <v>999</v>
      </c>
      <c r="Q155" s="96"/>
    </row>
    <row r="156" spans="1:17" ht="12.75">
      <c r="A156" s="191">
        <v>150</v>
      </c>
      <c r="B156" s="94"/>
      <c r="C156" s="94"/>
      <c r="D156" s="95"/>
      <c r="E156" s="206"/>
      <c r="F156" s="112"/>
      <c r="G156" s="112"/>
      <c r="H156" s="395"/>
      <c r="I156" s="221"/>
      <c r="J156" s="188" t="e">
        <f>IF(AND(Q156="",#REF!&gt;0,#REF!&lt;5),K156,)</f>
        <v>#REF!</v>
      </c>
      <c r="K156" s="186" t="str">
        <f>IF(D156="","ZZZ9",IF(AND(#REF!&gt;0,#REF!&lt;5),D156&amp;#REF!,D156&amp;"9"))</f>
        <v>ZZZ9</v>
      </c>
      <c r="L156" s="190">
        <f t="shared" si="9"/>
        <v>999</v>
      </c>
      <c r="M156" s="218">
        <f t="shared" si="10"/>
        <v>999</v>
      </c>
      <c r="N156" s="214"/>
      <c r="O156" s="183"/>
      <c r="P156" s="113">
        <f t="shared" si="11"/>
        <v>999</v>
      </c>
      <c r="Q156" s="96"/>
    </row>
  </sheetData>
  <sheetProtection/>
  <conditionalFormatting sqref="E70:E156 E7:E11">
    <cfRule type="expression" priority="63" dxfId="21" stopIfTrue="1">
      <formula>AND(ROUNDDOWN(($A$4-E7)/365.25,0)&lt;=13,G7&lt;&gt;"OK")</formula>
    </cfRule>
    <cfRule type="expression" priority="64" dxfId="20" stopIfTrue="1">
      <formula>AND(ROUNDDOWN(($A$4-E7)/365.25,0)&lt;=14,G7&lt;&gt;"OK")</formula>
    </cfRule>
    <cfRule type="expression" priority="65" dxfId="19" stopIfTrue="1">
      <formula>AND(ROUNDDOWN(($A$4-E7)/365.25,0)&lt;=17,G7&lt;&gt;"OK")</formula>
    </cfRule>
  </conditionalFormatting>
  <conditionalFormatting sqref="J7:J156">
    <cfRule type="cellIs" priority="66" dxfId="27" operator="equal" stopIfTrue="1">
      <formula>"Z"</formula>
    </cfRule>
  </conditionalFormatting>
  <conditionalFormatting sqref="A7:A156 B7:D11 B70:D156">
    <cfRule type="expression" priority="67" dxfId="8" stopIfTrue="1">
      <formula>$Q7&gt;=1</formula>
    </cfRule>
  </conditionalFormatting>
  <conditionalFormatting sqref="B7:D11">
    <cfRule type="expression" priority="58" dxfId="8" stopIfTrue="1">
      <formula>$Q7&gt;=1</formula>
    </cfRule>
  </conditionalFormatting>
  <conditionalFormatting sqref="B7:D11">
    <cfRule type="expression" priority="54" dxfId="8" stopIfTrue="1">
      <formula>$Q7&gt;=1</formula>
    </cfRule>
  </conditionalFormatting>
  <conditionalFormatting sqref="B7:D11">
    <cfRule type="expression" priority="50" dxfId="8" stopIfTrue="1">
      <formula>$Q7&gt;=1</formula>
    </cfRule>
  </conditionalFormatting>
  <conditionalFormatting sqref="B7:D11">
    <cfRule type="expression" priority="46" dxfId="8" stopIfTrue="1">
      <formula>$Q7&gt;=1</formula>
    </cfRule>
  </conditionalFormatting>
  <conditionalFormatting sqref="B7:D11">
    <cfRule type="expression" priority="42" dxfId="8" stopIfTrue="1">
      <formula>$Q7&gt;=1</formula>
    </cfRule>
  </conditionalFormatting>
  <conditionalFormatting sqref="B7:D11">
    <cfRule type="expression" priority="38" dxfId="8" stopIfTrue="1">
      <formula>$Q7&gt;=1</formula>
    </cfRule>
  </conditionalFormatting>
  <conditionalFormatting sqref="B7:D11">
    <cfRule type="expression" priority="34" dxfId="8" stopIfTrue="1">
      <formula>$Q7&gt;=1</formula>
    </cfRule>
  </conditionalFormatting>
  <conditionalFormatting sqref="B8:D8">
    <cfRule type="expression" priority="33" dxfId="8" stopIfTrue="1">
      <formula>$Q9&gt;=1</formula>
    </cfRule>
  </conditionalFormatting>
  <conditionalFormatting sqref="B7:D7">
    <cfRule type="expression" priority="32" dxfId="8" stopIfTrue="1">
      <formula>$Q7&gt;=1</formula>
    </cfRule>
  </conditionalFormatting>
  <conditionalFormatting sqref="B7:D7">
    <cfRule type="expression" priority="31" dxfId="8" stopIfTrue="1">
      <formula>$Q7&gt;=1</formula>
    </cfRule>
  </conditionalFormatting>
  <conditionalFormatting sqref="B7:D7">
    <cfRule type="expression" priority="30" dxfId="8" stopIfTrue="1">
      <formula>$Q7&gt;=1</formula>
    </cfRule>
  </conditionalFormatting>
  <conditionalFormatting sqref="B7:D7">
    <cfRule type="expression" priority="29" dxfId="8" stopIfTrue="1">
      <formula>$Q7&gt;=1</formula>
    </cfRule>
  </conditionalFormatting>
  <conditionalFormatting sqref="B9:D11">
    <cfRule type="expression" priority="28" dxfId="8" stopIfTrue="1">
      <formula>$Q10&gt;=1</formula>
    </cfRule>
  </conditionalFormatting>
  <conditionalFormatting sqref="B9:D11">
    <cfRule type="expression" priority="27" dxfId="8" stopIfTrue="1">
      <formula>$Q10&gt;=1</formula>
    </cfRule>
  </conditionalFormatting>
  <conditionalFormatting sqref="B9:D11">
    <cfRule type="expression" priority="26" dxfId="8" stopIfTrue="1">
      <formula>$Q10&gt;=1</formula>
    </cfRule>
  </conditionalFormatting>
  <conditionalFormatting sqref="B9:D11">
    <cfRule type="expression" priority="25" dxfId="8" stopIfTrue="1">
      <formula>$Q10&gt;=1</formula>
    </cfRule>
  </conditionalFormatting>
  <conditionalFormatting sqref="E7:E11">
    <cfRule type="expression" priority="17" dxfId="8" stopIfTrue="1">
      <formula>$Q7&gt;=1</formula>
    </cfRule>
  </conditionalFormatting>
  <conditionalFormatting sqref="E7:E11">
    <cfRule type="expression" priority="16" dxfId="8" stopIfTrue="1">
      <formula>$Q7&gt;=1</formula>
    </cfRule>
  </conditionalFormatting>
  <conditionalFormatting sqref="E7:E11">
    <cfRule type="expression" priority="15" dxfId="8" stopIfTrue="1">
      <formula>$Q7&gt;=1</formula>
    </cfRule>
  </conditionalFormatting>
  <conditionalFormatting sqref="E7:E11">
    <cfRule type="expression" priority="14" dxfId="8" stopIfTrue="1">
      <formula>$Q7&gt;=1</formula>
    </cfRule>
  </conditionalFormatting>
  <conditionalFormatting sqref="E7:E11">
    <cfRule type="expression" priority="13" dxfId="8" stopIfTrue="1">
      <formula>$Q7&gt;=1</formula>
    </cfRule>
  </conditionalFormatting>
  <conditionalFormatting sqref="E7:E11">
    <cfRule type="expression" priority="12" dxfId="8" stopIfTrue="1">
      <formula>$Q7&gt;=1</formula>
    </cfRule>
  </conditionalFormatting>
  <conditionalFormatting sqref="E7:E11">
    <cfRule type="expression" priority="11" dxfId="8" stopIfTrue="1">
      <formula>$Q7&gt;=1</formula>
    </cfRule>
  </conditionalFormatting>
  <conditionalFormatting sqref="E7:E11">
    <cfRule type="expression" priority="10" dxfId="8" stopIfTrue="1">
      <formula>$Q7&gt;=1</formula>
    </cfRule>
  </conditionalFormatting>
  <conditionalFormatting sqref="E8">
    <cfRule type="expression" priority="9" dxfId="8" stopIfTrue="1">
      <formula>$Q9&gt;=1</formula>
    </cfRule>
  </conditionalFormatting>
  <conditionalFormatting sqref="E7">
    <cfRule type="expression" priority="8" dxfId="8" stopIfTrue="1">
      <formula>$Q7&gt;=1</formula>
    </cfRule>
  </conditionalFormatting>
  <conditionalFormatting sqref="E7">
    <cfRule type="expression" priority="7" dxfId="8" stopIfTrue="1">
      <formula>$Q7&gt;=1</formula>
    </cfRule>
  </conditionalFormatting>
  <conditionalFormatting sqref="E7">
    <cfRule type="expression" priority="6" dxfId="8" stopIfTrue="1">
      <formula>$Q7&gt;=1</formula>
    </cfRule>
  </conditionalFormatting>
  <conditionalFormatting sqref="E7">
    <cfRule type="expression" priority="5" dxfId="8" stopIfTrue="1">
      <formula>$Q7&gt;=1</formula>
    </cfRule>
  </conditionalFormatting>
  <conditionalFormatting sqref="E9:E11">
    <cfRule type="expression" priority="4" dxfId="8" stopIfTrue="1">
      <formula>$Q10&gt;=1</formula>
    </cfRule>
  </conditionalFormatting>
  <conditionalFormatting sqref="E9:E11">
    <cfRule type="expression" priority="3" dxfId="8" stopIfTrue="1">
      <formula>$Q10&gt;=1</formula>
    </cfRule>
  </conditionalFormatting>
  <conditionalFormatting sqref="E9:E11">
    <cfRule type="expression" priority="2" dxfId="8" stopIfTrue="1">
      <formula>$Q10&gt;=1</formula>
    </cfRule>
  </conditionalFormatting>
  <conditionalFormatting sqref="E9:E11">
    <cfRule type="expression" priority="1" dxfId="8" stopIfTrue="1">
      <formula>$Q10&gt;=1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4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645" t="str">
        <f>Altalanos!$A$6</f>
        <v>Budapest Város Szenior Bajnokság</v>
      </c>
      <c r="B1" s="645"/>
      <c r="C1" s="645"/>
      <c r="D1" s="645"/>
      <c r="E1" s="645"/>
      <c r="F1" s="645"/>
      <c r="G1" s="227"/>
      <c r="H1" s="230" t="s">
        <v>52</v>
      </c>
      <c r="I1" s="228"/>
      <c r="J1" s="229"/>
      <c r="L1" s="231"/>
      <c r="M1" s="303"/>
      <c r="N1" s="305"/>
      <c r="O1" s="305" t="s">
        <v>13</v>
      </c>
      <c r="P1" s="305"/>
      <c r="Q1" s="306"/>
      <c r="R1" s="305"/>
      <c r="S1" s="307"/>
      <c r="AB1" s="375" t="e">
        <f>IF(Y5=1,CONCATENATE(VLOOKUP(Y3,AA16:AH27,2)),CONCATENATE(VLOOKUP(Y3,AA2:AK13,2)))</f>
        <v>#N/A</v>
      </c>
      <c r="AC1" s="375" t="e">
        <f>IF(Y5=1,CONCATENATE(VLOOKUP(Y3,AA16:AK27,3)),CONCATENATE(VLOOKUP(Y3,AA2:AK13,3)))</f>
        <v>#N/A</v>
      </c>
      <c r="AD1" s="375" t="e">
        <f>IF(Y5=1,CONCATENATE(VLOOKUP(Y3,AA16:AK27,4)),CONCATENATE(VLOOKUP(Y3,AA2:AK13,4)))</f>
        <v>#N/A</v>
      </c>
      <c r="AE1" s="375" t="e">
        <f>IF(Y5=1,CONCATENATE(VLOOKUP(Y3,AA16:AK27,5)),CONCATENATE(VLOOKUP(Y3,AA2:AK13,5)))</f>
        <v>#N/A</v>
      </c>
      <c r="AF1" s="375" t="e">
        <f>IF(Y5=1,CONCATENATE(VLOOKUP(Y3,AA16:AK27,6)),CONCATENATE(VLOOKUP(Y3,AA2:AK13,6)))</f>
        <v>#N/A</v>
      </c>
      <c r="AG1" s="375" t="e">
        <f>IF(Y5=1,CONCATENATE(VLOOKUP(Y3,AA16:AK27,7)),CONCATENATE(VLOOKUP(Y3,AA2:AK13,7)))</f>
        <v>#N/A</v>
      </c>
      <c r="AH1" s="375" t="e">
        <f>IF(Y5=1,CONCATENATE(VLOOKUP(Y3,AA16:AK27,8)),CONCATENATE(VLOOKUP(Y3,AA2:AK13,8)))</f>
        <v>#N/A</v>
      </c>
      <c r="AI1" s="375" t="e">
        <f>IF(Y5=1,CONCATENATE(VLOOKUP(Y3,AA16:AK27,9)),CONCATENATE(VLOOKUP(Y3,AA2:AK13,9)))</f>
        <v>#N/A</v>
      </c>
      <c r="AJ1" s="375" t="e">
        <f>IF(Y5=1,CONCATENATE(VLOOKUP(Y3,AA16:AK27,10)),CONCATENATE(VLOOKUP(Y3,AA2:AK13,10)))</f>
        <v>#N/A</v>
      </c>
      <c r="AK1" s="375" t="e">
        <f>IF(Y5=1,CONCATENATE(VLOOKUP(Y3,AA16:AK27,11)),CONCATENATE(VLOOKUP(Y3,AA2:AK13,11)))</f>
        <v>#N/A</v>
      </c>
    </row>
    <row r="2" spans="1:37" ht="12.75">
      <c r="A2" s="233" t="s">
        <v>51</v>
      </c>
      <c r="B2" s="234"/>
      <c r="C2" s="234"/>
      <c r="D2" s="234"/>
      <c r="E2" s="234" t="str">
        <f>Altalanos!$A$8</f>
        <v>Fe35</v>
      </c>
      <c r="F2" s="234"/>
      <c r="G2" s="235"/>
      <c r="H2" s="236"/>
      <c r="I2" s="236"/>
      <c r="J2" s="237"/>
      <c r="K2" s="231"/>
      <c r="L2" s="231"/>
      <c r="M2" s="304"/>
      <c r="N2" s="308"/>
      <c r="O2" s="309"/>
      <c r="P2" s="308"/>
      <c r="Q2" s="309"/>
      <c r="R2" s="308"/>
      <c r="S2" s="307"/>
      <c r="Y2" s="371"/>
      <c r="Z2" s="370"/>
      <c r="AA2" s="370" t="s">
        <v>64</v>
      </c>
      <c r="AB2" s="373">
        <v>150</v>
      </c>
      <c r="AC2" s="373">
        <v>120</v>
      </c>
      <c r="AD2" s="373">
        <v>100</v>
      </c>
      <c r="AE2" s="373">
        <v>80</v>
      </c>
      <c r="AF2" s="373">
        <v>70</v>
      </c>
      <c r="AG2" s="373">
        <v>60</v>
      </c>
      <c r="AH2" s="373">
        <v>55</v>
      </c>
      <c r="AI2" s="373">
        <v>50</v>
      </c>
      <c r="AJ2" s="373">
        <v>45</v>
      </c>
      <c r="AK2" s="373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10"/>
      <c r="R3" s="312"/>
      <c r="S3" s="307"/>
      <c r="Y3" s="370">
        <f>IF(H4="OB","A",IF(H4="IX","W",H4))</f>
        <v>0</v>
      </c>
      <c r="Z3" s="370"/>
      <c r="AA3" s="370" t="s">
        <v>92</v>
      </c>
      <c r="AB3" s="373">
        <v>120</v>
      </c>
      <c r="AC3" s="373">
        <v>90</v>
      </c>
      <c r="AD3" s="373">
        <v>65</v>
      </c>
      <c r="AE3" s="373">
        <v>55</v>
      </c>
      <c r="AF3" s="373">
        <v>50</v>
      </c>
      <c r="AG3" s="373">
        <v>45</v>
      </c>
      <c r="AH3" s="373">
        <v>40</v>
      </c>
      <c r="AI3" s="373">
        <v>35</v>
      </c>
      <c r="AJ3" s="373">
        <v>25</v>
      </c>
      <c r="AK3" s="373">
        <v>20</v>
      </c>
    </row>
    <row r="4" spans="1:37" ht="13.5" thickBot="1">
      <c r="A4" s="646" t="str">
        <f>Altalanos!$A$10</f>
        <v>2020.07.10-12.</v>
      </c>
      <c r="B4" s="646"/>
      <c r="C4" s="646"/>
      <c r="D4" s="238"/>
      <c r="E4" s="239" t="str">
        <f>Altalanos!$C$10</f>
        <v>Budapest</v>
      </c>
      <c r="F4" s="239"/>
      <c r="G4" s="239"/>
      <c r="H4" s="242"/>
      <c r="I4" s="239"/>
      <c r="J4" s="241"/>
      <c r="K4" s="242"/>
      <c r="L4" s="244" t="str">
        <f>Altalanos!$E$10</f>
        <v>Kádár László</v>
      </c>
      <c r="M4" s="242"/>
      <c r="N4" s="313"/>
      <c r="O4" s="314"/>
      <c r="P4" s="358" t="s">
        <v>77</v>
      </c>
      <c r="Q4" s="359" t="s">
        <v>85</v>
      </c>
      <c r="R4" s="359" t="s">
        <v>81</v>
      </c>
      <c r="S4" s="357"/>
      <c r="Y4" s="370"/>
      <c r="Z4" s="370"/>
      <c r="AA4" s="370" t="s">
        <v>93</v>
      </c>
      <c r="AB4" s="373">
        <v>90</v>
      </c>
      <c r="AC4" s="373">
        <v>60</v>
      </c>
      <c r="AD4" s="373">
        <v>45</v>
      </c>
      <c r="AE4" s="373">
        <v>34</v>
      </c>
      <c r="AF4" s="373">
        <v>27</v>
      </c>
      <c r="AG4" s="373">
        <v>22</v>
      </c>
      <c r="AH4" s="373">
        <v>18</v>
      </c>
      <c r="AI4" s="373">
        <v>15</v>
      </c>
      <c r="AJ4" s="373">
        <v>12</v>
      </c>
      <c r="AK4" s="373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5" t="s">
        <v>68</v>
      </c>
      <c r="L5" s="345" t="s">
        <v>69</v>
      </c>
      <c r="M5" s="345" t="s">
        <v>70</v>
      </c>
      <c r="N5" s="307"/>
      <c r="O5" s="307"/>
      <c r="P5" s="360" t="s">
        <v>83</v>
      </c>
      <c r="Q5" s="361" t="s">
        <v>79</v>
      </c>
      <c r="R5" s="361" t="s">
        <v>86</v>
      </c>
      <c r="S5" s="357"/>
      <c r="Y5" s="370">
        <f>IF(OR(Altalanos!$A$8="F1",Altalanos!$A$8="F2",Altalanos!$A$8="N1",Altalanos!$A$8="N2"),1,2)</f>
        <v>2</v>
      </c>
      <c r="Z5" s="370"/>
      <c r="AA5" s="370" t="s">
        <v>94</v>
      </c>
      <c r="AB5" s="373">
        <v>60</v>
      </c>
      <c r="AC5" s="373">
        <v>40</v>
      </c>
      <c r="AD5" s="373">
        <v>30</v>
      </c>
      <c r="AE5" s="373">
        <v>20</v>
      </c>
      <c r="AF5" s="373">
        <v>18</v>
      </c>
      <c r="AG5" s="373">
        <v>15</v>
      </c>
      <c r="AH5" s="373">
        <v>12</v>
      </c>
      <c r="AI5" s="373">
        <v>10</v>
      </c>
      <c r="AJ5" s="373">
        <v>8</v>
      </c>
      <c r="AK5" s="373">
        <v>6</v>
      </c>
    </row>
    <row r="6" spans="1:37" ht="12.75">
      <c r="A6" s="276"/>
      <c r="B6" s="276"/>
      <c r="C6" s="344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62" t="s">
        <v>84</v>
      </c>
      <c r="Q6" s="363" t="s">
        <v>87</v>
      </c>
      <c r="R6" s="363" t="s">
        <v>82</v>
      </c>
      <c r="S6" s="357"/>
      <c r="Y6" s="370"/>
      <c r="Z6" s="370"/>
      <c r="AA6" s="370" t="s">
        <v>95</v>
      </c>
      <c r="AB6" s="373">
        <v>40</v>
      </c>
      <c r="AC6" s="373">
        <v>25</v>
      </c>
      <c r="AD6" s="373">
        <v>18</v>
      </c>
      <c r="AE6" s="373">
        <v>13</v>
      </c>
      <c r="AF6" s="373">
        <v>10</v>
      </c>
      <c r="AG6" s="373">
        <v>8</v>
      </c>
      <c r="AH6" s="373">
        <v>6</v>
      </c>
      <c r="AI6" s="373">
        <v>5</v>
      </c>
      <c r="AJ6" s="373">
        <v>4</v>
      </c>
      <c r="AK6" s="373">
        <v>3</v>
      </c>
    </row>
    <row r="7" spans="1:37" ht="12.75">
      <c r="A7" s="315" t="s">
        <v>64</v>
      </c>
      <c r="B7" s="346">
        <v>1</v>
      </c>
      <c r="C7" s="348">
        <f>IF($B7="","",VLOOKUP($B7,'35elő'!$A$7:$O$22,5))</f>
        <v>840814</v>
      </c>
      <c r="D7" s="348">
        <f>IF($B7="","",VLOOKUP($B7,'35elő'!$A$7:$O$22,15))</f>
        <v>0</v>
      </c>
      <c r="E7" s="643" t="str">
        <f>UPPER(IF($B7="","",VLOOKUP($B7,'35elő'!$A$7:$O$22,2)))</f>
        <v>HALMY </v>
      </c>
      <c r="F7" s="643"/>
      <c r="G7" s="643" t="str">
        <f>IF($B7="","",VLOOKUP($B7,'35elő'!$A$7:$O$22,3))</f>
        <v>Zsolt</v>
      </c>
      <c r="H7" s="643"/>
      <c r="I7" s="349">
        <f>IF($B7="","",VLOOKUP($B7,'35elő'!$A$7:$O$22,4))</f>
        <v>0</v>
      </c>
      <c r="J7" s="276"/>
      <c r="K7" s="376" t="s">
        <v>264</v>
      </c>
      <c r="L7" s="627">
        <v>140</v>
      </c>
      <c r="M7" s="377"/>
      <c r="N7" s="307"/>
      <c r="O7" s="307"/>
      <c r="P7" s="358" t="s">
        <v>90</v>
      </c>
      <c r="Q7" s="359" t="s">
        <v>78</v>
      </c>
      <c r="R7" s="359" t="s">
        <v>88</v>
      </c>
      <c r="S7" s="307"/>
      <c r="Y7" s="370"/>
      <c r="Z7" s="370"/>
      <c r="AA7" s="370" t="s">
        <v>96</v>
      </c>
      <c r="AB7" s="373">
        <v>25</v>
      </c>
      <c r="AC7" s="373">
        <v>15</v>
      </c>
      <c r="AD7" s="373">
        <v>13</v>
      </c>
      <c r="AE7" s="373">
        <v>8</v>
      </c>
      <c r="AF7" s="373">
        <v>6</v>
      </c>
      <c r="AG7" s="373">
        <v>4</v>
      </c>
      <c r="AH7" s="373">
        <v>3</v>
      </c>
      <c r="AI7" s="373">
        <v>2</v>
      </c>
      <c r="AJ7" s="373">
        <v>1</v>
      </c>
      <c r="AK7" s="373">
        <v>0</v>
      </c>
    </row>
    <row r="8" spans="1:37" ht="12.75">
      <c r="A8" s="315"/>
      <c r="B8" s="347"/>
      <c r="C8" s="350"/>
      <c r="D8" s="350"/>
      <c r="E8" s="350"/>
      <c r="F8" s="350"/>
      <c r="G8" s="350"/>
      <c r="H8" s="350"/>
      <c r="I8" s="350"/>
      <c r="J8" s="276"/>
      <c r="K8" s="315"/>
      <c r="L8" s="628"/>
      <c r="M8" s="378"/>
      <c r="N8" s="307"/>
      <c r="O8" s="307"/>
      <c r="P8" s="360" t="s">
        <v>91</v>
      </c>
      <c r="Q8" s="361" t="s">
        <v>80</v>
      </c>
      <c r="R8" s="361" t="s">
        <v>89</v>
      </c>
      <c r="S8" s="307"/>
      <c r="Y8" s="370"/>
      <c r="Z8" s="370"/>
      <c r="AA8" s="370" t="s">
        <v>97</v>
      </c>
      <c r="AB8" s="373">
        <v>15</v>
      </c>
      <c r="AC8" s="373">
        <v>10</v>
      </c>
      <c r="AD8" s="373">
        <v>7</v>
      </c>
      <c r="AE8" s="373">
        <v>5</v>
      </c>
      <c r="AF8" s="373">
        <v>4</v>
      </c>
      <c r="AG8" s="373">
        <v>3</v>
      </c>
      <c r="AH8" s="373">
        <v>2</v>
      </c>
      <c r="AI8" s="373">
        <v>1</v>
      </c>
      <c r="AJ8" s="373">
        <v>0</v>
      </c>
      <c r="AK8" s="373">
        <v>0</v>
      </c>
    </row>
    <row r="9" spans="1:37" ht="12.75">
      <c r="A9" s="315" t="s">
        <v>65</v>
      </c>
      <c r="B9" s="346">
        <v>2</v>
      </c>
      <c r="C9" s="348">
        <f>IF($B9="","",VLOOKUP($B9,'35elő'!$A$7:$O$22,5))</f>
        <v>840514</v>
      </c>
      <c r="D9" s="348">
        <f>IF($B9="","",VLOOKUP($B9,'35elő'!$A$7:$O$22,15))</f>
        <v>0</v>
      </c>
      <c r="E9" s="643" t="str">
        <f>UPPER(IF($B9="","",VLOOKUP($B9,'35elő'!$A$7:$O$22,2)))</f>
        <v>ZIMÁNYI</v>
      </c>
      <c r="F9" s="643"/>
      <c r="G9" s="643" t="str">
        <f>IF($B9="","",VLOOKUP($B9,'35elő'!$A$7:$O$22,3))</f>
        <v>Róbert</v>
      </c>
      <c r="H9" s="643"/>
      <c r="I9" s="349">
        <f>IF($B9="","",VLOOKUP($B9,'35elő'!$A$7:$O$22,4))</f>
        <v>0</v>
      </c>
      <c r="J9" s="276"/>
      <c r="K9" s="376" t="s">
        <v>267</v>
      </c>
      <c r="L9" s="627">
        <v>90</v>
      </c>
      <c r="M9" s="377"/>
      <c r="N9" s="307"/>
      <c r="O9" s="307"/>
      <c r="P9" s="307"/>
      <c r="Q9" s="307"/>
      <c r="R9" s="307"/>
      <c r="S9" s="307"/>
      <c r="Y9" s="370"/>
      <c r="Z9" s="370"/>
      <c r="AA9" s="370" t="s">
        <v>98</v>
      </c>
      <c r="AB9" s="373">
        <v>10</v>
      </c>
      <c r="AC9" s="373">
        <v>6</v>
      </c>
      <c r="AD9" s="373">
        <v>4</v>
      </c>
      <c r="AE9" s="373">
        <v>2</v>
      </c>
      <c r="AF9" s="373">
        <v>1</v>
      </c>
      <c r="AG9" s="373">
        <v>0</v>
      </c>
      <c r="AH9" s="373">
        <v>0</v>
      </c>
      <c r="AI9" s="373">
        <v>0</v>
      </c>
      <c r="AJ9" s="373">
        <v>0</v>
      </c>
      <c r="AK9" s="373">
        <v>0</v>
      </c>
    </row>
    <row r="10" spans="1:37" ht="12.75">
      <c r="A10" s="315"/>
      <c r="B10" s="347"/>
      <c r="C10" s="350"/>
      <c r="D10" s="350"/>
      <c r="E10" s="350"/>
      <c r="F10" s="350"/>
      <c r="G10" s="350"/>
      <c r="H10" s="350"/>
      <c r="I10" s="350"/>
      <c r="J10" s="276"/>
      <c r="K10" s="315"/>
      <c r="L10" s="628"/>
      <c r="M10" s="378"/>
      <c r="N10" s="307"/>
      <c r="O10" s="307"/>
      <c r="P10" s="307"/>
      <c r="Q10" s="307"/>
      <c r="R10" s="307"/>
      <c r="S10" s="307"/>
      <c r="Y10" s="370"/>
      <c r="Z10" s="370"/>
      <c r="AA10" s="370" t="s">
        <v>99</v>
      </c>
      <c r="AB10" s="373">
        <v>6</v>
      </c>
      <c r="AC10" s="373">
        <v>3</v>
      </c>
      <c r="AD10" s="373">
        <v>2</v>
      </c>
      <c r="AE10" s="373">
        <v>1</v>
      </c>
      <c r="AF10" s="373">
        <v>0</v>
      </c>
      <c r="AG10" s="373">
        <v>0</v>
      </c>
      <c r="AH10" s="373">
        <v>0</v>
      </c>
      <c r="AI10" s="373">
        <v>0</v>
      </c>
      <c r="AJ10" s="373">
        <v>0</v>
      </c>
      <c r="AK10" s="373">
        <v>0</v>
      </c>
    </row>
    <row r="11" spans="1:37" ht="12.75">
      <c r="A11" s="315" t="s">
        <v>66</v>
      </c>
      <c r="B11" s="346">
        <v>3</v>
      </c>
      <c r="C11" s="348">
        <f>IF($B11="","",VLOOKUP($B11,'35elő'!$A$7:$O$22,5))</f>
        <v>760320</v>
      </c>
      <c r="D11" s="348">
        <f>IF($B11="","",VLOOKUP($B11,'35elő'!$A$7:$O$22,15))</f>
        <v>0</v>
      </c>
      <c r="E11" s="643" t="str">
        <f>UPPER(IF($B11="","",VLOOKUP($B11,'35elő'!$A$7:$O$22,2)))</f>
        <v>SZŰCS </v>
      </c>
      <c r="F11" s="643"/>
      <c r="G11" s="643" t="str">
        <f>IF($B11="","",VLOOKUP($B11,'35elő'!$A$7:$O$22,3))</f>
        <v>Barnabás</v>
      </c>
      <c r="H11" s="643"/>
      <c r="I11" s="349">
        <f>IF($B11="","",VLOOKUP($B11,'35elő'!$A$7:$O$22,4))</f>
        <v>0</v>
      </c>
      <c r="J11" s="276"/>
      <c r="K11" s="376" t="s">
        <v>263</v>
      </c>
      <c r="L11" s="627">
        <v>200</v>
      </c>
      <c r="M11" s="377"/>
      <c r="N11" s="307"/>
      <c r="O11" s="307"/>
      <c r="P11" s="307" t="s">
        <v>198</v>
      </c>
      <c r="Q11" s="307"/>
      <c r="R11" s="307"/>
      <c r="S11" s="307"/>
      <c r="Y11" s="370"/>
      <c r="Z11" s="370"/>
      <c r="AA11" s="370" t="s">
        <v>104</v>
      </c>
      <c r="AB11" s="373">
        <v>3</v>
      </c>
      <c r="AC11" s="373">
        <v>2</v>
      </c>
      <c r="AD11" s="373">
        <v>1</v>
      </c>
      <c r="AE11" s="373">
        <v>0</v>
      </c>
      <c r="AF11" s="373">
        <v>0</v>
      </c>
      <c r="AG11" s="373">
        <v>0</v>
      </c>
      <c r="AH11" s="373">
        <v>0</v>
      </c>
      <c r="AI11" s="373">
        <v>0</v>
      </c>
      <c r="AJ11" s="373">
        <v>0</v>
      </c>
      <c r="AK11" s="373">
        <v>0</v>
      </c>
    </row>
    <row r="12" spans="1:37" ht="12.75">
      <c r="A12" s="315"/>
      <c r="B12" s="347"/>
      <c r="C12" s="350"/>
      <c r="D12" s="350"/>
      <c r="E12" s="350"/>
      <c r="F12" s="350"/>
      <c r="G12" s="350"/>
      <c r="H12" s="350"/>
      <c r="I12" s="350"/>
      <c r="J12" s="276"/>
      <c r="K12" s="344"/>
      <c r="L12" s="629"/>
      <c r="M12" s="379"/>
      <c r="Y12" s="370"/>
      <c r="Z12" s="370"/>
      <c r="AA12" s="370" t="s">
        <v>100</v>
      </c>
      <c r="AB12" s="374">
        <v>0</v>
      </c>
      <c r="AC12" s="374">
        <v>0</v>
      </c>
      <c r="AD12" s="374">
        <v>0</v>
      </c>
      <c r="AE12" s="374">
        <v>0</v>
      </c>
      <c r="AF12" s="374">
        <v>0</v>
      </c>
      <c r="AG12" s="374">
        <v>0</v>
      </c>
      <c r="AH12" s="374">
        <v>0</v>
      </c>
      <c r="AI12" s="374">
        <v>0</v>
      </c>
      <c r="AJ12" s="374">
        <v>0</v>
      </c>
      <c r="AK12" s="374">
        <v>0</v>
      </c>
    </row>
    <row r="13" spans="1:37" ht="12.75">
      <c r="A13" s="315" t="s">
        <v>71</v>
      </c>
      <c r="B13" s="346">
        <v>4</v>
      </c>
      <c r="C13" s="348">
        <f>IF($B13="","",VLOOKUP($B13,'35elő'!$A$7:$O$22,5))</f>
        <v>0</v>
      </c>
      <c r="D13" s="348">
        <f>IF($B13="","",VLOOKUP($B13,'35elő'!$A$7:$O$22,15))</f>
        <v>0</v>
      </c>
      <c r="E13" s="643" t="str">
        <f>UPPER(IF($B13="","",VLOOKUP($B13,'35elő'!$A$7:$O$22,2)))</f>
        <v>LIU XIAOKANG</v>
      </c>
      <c r="F13" s="643"/>
      <c r="G13" s="643">
        <f>IF($B13="","",VLOOKUP($B13,'35elő'!$A$7:$O$22,3))</f>
        <v>0</v>
      </c>
      <c r="H13" s="643"/>
      <c r="I13" s="349">
        <f>IF($B13="","",VLOOKUP($B13,'35elő'!$A$7:$O$22,4))</f>
        <v>0</v>
      </c>
      <c r="J13" s="276"/>
      <c r="K13" s="376" t="s">
        <v>265</v>
      </c>
      <c r="L13" s="627">
        <v>60</v>
      </c>
      <c r="M13" s="377"/>
      <c r="Y13" s="370"/>
      <c r="Z13" s="370"/>
      <c r="AA13" s="370" t="s">
        <v>101</v>
      </c>
      <c r="AB13" s="374">
        <v>0</v>
      </c>
      <c r="AC13" s="374">
        <v>0</v>
      </c>
      <c r="AD13" s="374">
        <v>0</v>
      </c>
      <c r="AE13" s="374">
        <v>0</v>
      </c>
      <c r="AF13" s="374">
        <v>0</v>
      </c>
      <c r="AG13" s="374">
        <v>0</v>
      </c>
      <c r="AH13" s="374">
        <v>0</v>
      </c>
      <c r="AI13" s="374">
        <v>0</v>
      </c>
      <c r="AJ13" s="374">
        <v>0</v>
      </c>
      <c r="AK13" s="374">
        <v>0</v>
      </c>
    </row>
    <row r="14" spans="1:37" ht="12.75">
      <c r="A14" s="315"/>
      <c r="B14" s="347"/>
      <c r="C14" s="350"/>
      <c r="D14" s="350"/>
      <c r="E14" s="350"/>
      <c r="F14" s="350"/>
      <c r="G14" s="350"/>
      <c r="H14" s="350"/>
      <c r="I14" s="350"/>
      <c r="J14" s="276"/>
      <c r="K14" s="315"/>
      <c r="L14" s="628"/>
      <c r="M14" s="379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</row>
    <row r="15" spans="1:37" ht="12.75">
      <c r="A15" s="315" t="s">
        <v>72</v>
      </c>
      <c r="B15" s="346">
        <v>5</v>
      </c>
      <c r="C15" s="348">
        <f>IF($B15="","",VLOOKUP($B15,'35elő'!$A$7:$O$22,5))</f>
        <v>0</v>
      </c>
      <c r="D15" s="348">
        <f>IF($B15="","",VLOOKUP($B15,'35elő'!$A$7:$O$22,15))</f>
        <v>0</v>
      </c>
      <c r="E15" s="643" t="str">
        <f>UPPER(IF($B15="","",VLOOKUP($B15,'35elő'!$A$7:$O$22,2)))</f>
        <v>SHAN XIAOBI</v>
      </c>
      <c r="F15" s="643"/>
      <c r="G15" s="643">
        <f>IF($B15="","",VLOOKUP($B15,'35elő'!$A$7:$O$22,3))</f>
        <v>0</v>
      </c>
      <c r="H15" s="643"/>
      <c r="I15" s="349">
        <f>IF($B15="","",VLOOKUP($B15,'35elő'!$A$7:$O$22,4))</f>
        <v>0</v>
      </c>
      <c r="J15" s="276"/>
      <c r="K15" s="376" t="s">
        <v>266</v>
      </c>
      <c r="L15" s="627">
        <v>90</v>
      </c>
      <c r="M15" s="377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0"/>
      <c r="Z16" s="370"/>
      <c r="AA16" s="370" t="s">
        <v>64</v>
      </c>
      <c r="AB16" s="370">
        <v>300</v>
      </c>
      <c r="AC16" s="370">
        <v>250</v>
      </c>
      <c r="AD16" s="370">
        <v>220</v>
      </c>
      <c r="AE16" s="370">
        <v>180</v>
      </c>
      <c r="AF16" s="370">
        <v>160</v>
      </c>
      <c r="AG16" s="370">
        <v>150</v>
      </c>
      <c r="AH16" s="370">
        <v>140</v>
      </c>
      <c r="AI16" s="370">
        <v>130</v>
      </c>
      <c r="AJ16" s="370">
        <v>120</v>
      </c>
      <c r="AK16" s="370">
        <v>110</v>
      </c>
    </row>
    <row r="17" spans="1:37" ht="12.75">
      <c r="A17" s="276"/>
      <c r="B17" s="276"/>
      <c r="C17" s="276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Y17" s="370"/>
      <c r="Z17" s="370"/>
      <c r="AA17" s="370" t="s">
        <v>92</v>
      </c>
      <c r="AB17" s="370">
        <v>250</v>
      </c>
      <c r="AC17" s="370">
        <v>200</v>
      </c>
      <c r="AD17" s="370">
        <v>160</v>
      </c>
      <c r="AE17" s="370">
        <v>140</v>
      </c>
      <c r="AF17" s="370">
        <v>120</v>
      </c>
      <c r="AG17" s="370">
        <v>110</v>
      </c>
      <c r="AH17" s="370">
        <v>100</v>
      </c>
      <c r="AI17" s="370">
        <v>90</v>
      </c>
      <c r="AJ17" s="370">
        <v>80</v>
      </c>
      <c r="AK17" s="370">
        <v>70</v>
      </c>
    </row>
    <row r="18" spans="1:37" ht="18.75" customHeight="1">
      <c r="A18" s="276"/>
      <c r="B18" s="644"/>
      <c r="C18" s="644"/>
      <c r="D18" s="637" t="str">
        <f>E7</f>
        <v>HALMY </v>
      </c>
      <c r="E18" s="637"/>
      <c r="F18" s="637" t="str">
        <f>E9</f>
        <v>ZIMÁNYI</v>
      </c>
      <c r="G18" s="637"/>
      <c r="H18" s="637" t="str">
        <f>E11</f>
        <v>SZŰCS </v>
      </c>
      <c r="I18" s="637"/>
      <c r="J18" s="637" t="str">
        <f>E13</f>
        <v>LIU XIAOKANG</v>
      </c>
      <c r="K18" s="637"/>
      <c r="L18" s="637" t="str">
        <f>E15</f>
        <v>SHAN XIAOBI</v>
      </c>
      <c r="M18" s="637"/>
      <c r="Y18" s="370"/>
      <c r="Z18" s="370"/>
      <c r="AA18" s="370" t="s">
        <v>93</v>
      </c>
      <c r="AB18" s="370">
        <v>200</v>
      </c>
      <c r="AC18" s="370">
        <v>150</v>
      </c>
      <c r="AD18" s="370">
        <v>130</v>
      </c>
      <c r="AE18" s="370">
        <v>110</v>
      </c>
      <c r="AF18" s="370">
        <v>95</v>
      </c>
      <c r="AG18" s="370">
        <v>80</v>
      </c>
      <c r="AH18" s="370">
        <v>70</v>
      </c>
      <c r="AI18" s="370">
        <v>60</v>
      </c>
      <c r="AJ18" s="370">
        <v>55</v>
      </c>
      <c r="AK18" s="370">
        <v>50</v>
      </c>
    </row>
    <row r="19" spans="1:37" ht="18.75" customHeight="1">
      <c r="A19" s="351" t="s">
        <v>64</v>
      </c>
      <c r="B19" s="640" t="str">
        <f>E7</f>
        <v>HALMY </v>
      </c>
      <c r="C19" s="640"/>
      <c r="D19" s="638"/>
      <c r="E19" s="638"/>
      <c r="F19" s="639" t="s">
        <v>228</v>
      </c>
      <c r="G19" s="639"/>
      <c r="H19" s="639" t="s">
        <v>218</v>
      </c>
      <c r="I19" s="639"/>
      <c r="J19" s="637" t="s">
        <v>231</v>
      </c>
      <c r="K19" s="637"/>
      <c r="L19" s="637" t="s">
        <v>244</v>
      </c>
      <c r="M19" s="637"/>
      <c r="Y19" s="370"/>
      <c r="Z19" s="370"/>
      <c r="AA19" s="370" t="s">
        <v>94</v>
      </c>
      <c r="AB19" s="370">
        <v>150</v>
      </c>
      <c r="AC19" s="370">
        <v>120</v>
      </c>
      <c r="AD19" s="370">
        <v>100</v>
      </c>
      <c r="AE19" s="370">
        <v>80</v>
      </c>
      <c r="AF19" s="370">
        <v>70</v>
      </c>
      <c r="AG19" s="370">
        <v>60</v>
      </c>
      <c r="AH19" s="370">
        <v>55</v>
      </c>
      <c r="AI19" s="370">
        <v>50</v>
      </c>
      <c r="AJ19" s="370">
        <v>45</v>
      </c>
      <c r="AK19" s="370">
        <v>40</v>
      </c>
    </row>
    <row r="20" spans="1:37" ht="18.75" customHeight="1">
      <c r="A20" s="351" t="s">
        <v>65</v>
      </c>
      <c r="B20" s="640" t="str">
        <f>E9</f>
        <v>ZIMÁNYI</v>
      </c>
      <c r="C20" s="640"/>
      <c r="D20" s="639" t="s">
        <v>229</v>
      </c>
      <c r="E20" s="639"/>
      <c r="F20" s="638"/>
      <c r="G20" s="638"/>
      <c r="H20" s="639" t="s">
        <v>229</v>
      </c>
      <c r="I20" s="639"/>
      <c r="J20" s="639" t="s">
        <v>228</v>
      </c>
      <c r="K20" s="639"/>
      <c r="L20" s="637" t="s">
        <v>219</v>
      </c>
      <c r="M20" s="637"/>
      <c r="Y20" s="370"/>
      <c r="Z20" s="370"/>
      <c r="AA20" s="370" t="s">
        <v>95</v>
      </c>
      <c r="AB20" s="370">
        <v>120</v>
      </c>
      <c r="AC20" s="370">
        <v>90</v>
      </c>
      <c r="AD20" s="370">
        <v>65</v>
      </c>
      <c r="AE20" s="370">
        <v>55</v>
      </c>
      <c r="AF20" s="370">
        <v>50</v>
      </c>
      <c r="AG20" s="370">
        <v>45</v>
      </c>
      <c r="AH20" s="370">
        <v>40</v>
      </c>
      <c r="AI20" s="370">
        <v>35</v>
      </c>
      <c r="AJ20" s="370">
        <v>25</v>
      </c>
      <c r="AK20" s="370">
        <v>20</v>
      </c>
    </row>
    <row r="21" spans="1:37" ht="18.75" customHeight="1">
      <c r="A21" s="351" t="s">
        <v>66</v>
      </c>
      <c r="B21" s="640" t="str">
        <f>E11</f>
        <v>SZŰCS </v>
      </c>
      <c r="C21" s="640"/>
      <c r="D21" s="639" t="s">
        <v>219</v>
      </c>
      <c r="E21" s="639"/>
      <c r="F21" s="639" t="s">
        <v>228</v>
      </c>
      <c r="G21" s="639"/>
      <c r="H21" s="638"/>
      <c r="I21" s="638"/>
      <c r="J21" s="639" t="s">
        <v>220</v>
      </c>
      <c r="K21" s="639"/>
      <c r="L21" s="639" t="s">
        <v>245</v>
      </c>
      <c r="M21" s="639"/>
      <c r="Y21" s="370"/>
      <c r="Z21" s="370"/>
      <c r="AA21" s="370" t="s">
        <v>96</v>
      </c>
      <c r="AB21" s="370">
        <v>90</v>
      </c>
      <c r="AC21" s="370">
        <v>60</v>
      </c>
      <c r="AD21" s="370">
        <v>45</v>
      </c>
      <c r="AE21" s="370">
        <v>34</v>
      </c>
      <c r="AF21" s="370">
        <v>27</v>
      </c>
      <c r="AG21" s="370">
        <v>22</v>
      </c>
      <c r="AH21" s="370">
        <v>18</v>
      </c>
      <c r="AI21" s="370">
        <v>15</v>
      </c>
      <c r="AJ21" s="370">
        <v>12</v>
      </c>
      <c r="AK21" s="370">
        <v>9</v>
      </c>
    </row>
    <row r="22" spans="1:37" ht="18.75" customHeight="1">
      <c r="A22" s="351" t="s">
        <v>71</v>
      </c>
      <c r="B22" s="640" t="str">
        <f>E13</f>
        <v>LIU XIAOKANG</v>
      </c>
      <c r="C22" s="640"/>
      <c r="D22" s="639" t="s">
        <v>230</v>
      </c>
      <c r="E22" s="639"/>
      <c r="F22" s="639" t="s">
        <v>229</v>
      </c>
      <c r="G22" s="639"/>
      <c r="H22" s="637" t="s">
        <v>221</v>
      </c>
      <c r="I22" s="637"/>
      <c r="J22" s="638"/>
      <c r="K22" s="638"/>
      <c r="L22" s="639" t="s">
        <v>222</v>
      </c>
      <c r="M22" s="639"/>
      <c r="Y22" s="370"/>
      <c r="Z22" s="370"/>
      <c r="AA22" s="370" t="s">
        <v>97</v>
      </c>
      <c r="AB22" s="370">
        <v>60</v>
      </c>
      <c r="AC22" s="370">
        <v>40</v>
      </c>
      <c r="AD22" s="370">
        <v>30</v>
      </c>
      <c r="AE22" s="370">
        <v>20</v>
      </c>
      <c r="AF22" s="370">
        <v>18</v>
      </c>
      <c r="AG22" s="370">
        <v>15</v>
      </c>
      <c r="AH22" s="370">
        <v>12</v>
      </c>
      <c r="AI22" s="370">
        <v>10</v>
      </c>
      <c r="AJ22" s="370">
        <v>8</v>
      </c>
      <c r="AK22" s="370">
        <v>6</v>
      </c>
    </row>
    <row r="23" spans="1:37" ht="18.75" customHeight="1">
      <c r="A23" s="351" t="s">
        <v>72</v>
      </c>
      <c r="B23" s="640" t="str">
        <f>E15</f>
        <v>SHAN XIAOBI</v>
      </c>
      <c r="C23" s="640"/>
      <c r="D23" s="639" t="s">
        <v>246</v>
      </c>
      <c r="E23" s="639"/>
      <c r="F23" s="639" t="s">
        <v>218</v>
      </c>
      <c r="G23" s="639"/>
      <c r="H23" s="637" t="s">
        <v>247</v>
      </c>
      <c r="I23" s="637"/>
      <c r="J23" s="637" t="s">
        <v>223</v>
      </c>
      <c r="K23" s="637"/>
      <c r="L23" s="638"/>
      <c r="M23" s="638"/>
      <c r="Y23" s="370"/>
      <c r="Z23" s="370"/>
      <c r="AA23" s="370" t="s">
        <v>98</v>
      </c>
      <c r="AB23" s="370">
        <v>40</v>
      </c>
      <c r="AC23" s="370">
        <v>25</v>
      </c>
      <c r="AD23" s="370">
        <v>18</v>
      </c>
      <c r="AE23" s="370">
        <v>13</v>
      </c>
      <c r="AF23" s="370">
        <v>8</v>
      </c>
      <c r="AG23" s="370">
        <v>7</v>
      </c>
      <c r="AH23" s="370">
        <v>6</v>
      </c>
      <c r="AI23" s="370">
        <v>5</v>
      </c>
      <c r="AJ23" s="370">
        <v>4</v>
      </c>
      <c r="AK23" s="370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0"/>
      <c r="Z24" s="370"/>
      <c r="AA24" s="370" t="s">
        <v>99</v>
      </c>
      <c r="AB24" s="370">
        <v>25</v>
      </c>
      <c r="AC24" s="370">
        <v>15</v>
      </c>
      <c r="AD24" s="370">
        <v>13</v>
      </c>
      <c r="AE24" s="370">
        <v>7</v>
      </c>
      <c r="AF24" s="370">
        <v>6</v>
      </c>
      <c r="AG24" s="370">
        <v>5</v>
      </c>
      <c r="AH24" s="370">
        <v>4</v>
      </c>
      <c r="AI24" s="370">
        <v>3</v>
      </c>
      <c r="AJ24" s="370">
        <v>2</v>
      </c>
      <c r="AK24" s="370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0"/>
      <c r="Z25" s="370"/>
      <c r="AA25" s="370" t="s">
        <v>104</v>
      </c>
      <c r="AB25" s="370">
        <v>15</v>
      </c>
      <c r="AC25" s="370">
        <v>10</v>
      </c>
      <c r="AD25" s="370">
        <v>8</v>
      </c>
      <c r="AE25" s="370">
        <v>4</v>
      </c>
      <c r="AF25" s="370">
        <v>3</v>
      </c>
      <c r="AG25" s="370">
        <v>2</v>
      </c>
      <c r="AH25" s="370">
        <v>1</v>
      </c>
      <c r="AI25" s="370">
        <v>0</v>
      </c>
      <c r="AJ25" s="370">
        <v>0</v>
      </c>
      <c r="AK25" s="370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0"/>
      <c r="Z26" s="370"/>
      <c r="AA26" s="370" t="s">
        <v>100</v>
      </c>
      <c r="AB26" s="370">
        <v>10</v>
      </c>
      <c r="AC26" s="370">
        <v>6</v>
      </c>
      <c r="AD26" s="370">
        <v>4</v>
      </c>
      <c r="AE26" s="370">
        <v>2</v>
      </c>
      <c r="AF26" s="370">
        <v>1</v>
      </c>
      <c r="AG26" s="370">
        <v>0</v>
      </c>
      <c r="AH26" s="370">
        <v>0</v>
      </c>
      <c r="AI26" s="370">
        <v>0</v>
      </c>
      <c r="AJ26" s="370">
        <v>0</v>
      </c>
      <c r="AK26" s="370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0"/>
      <c r="Z27" s="370"/>
      <c r="AA27" s="370" t="s">
        <v>101</v>
      </c>
      <c r="AB27" s="370">
        <v>3</v>
      </c>
      <c r="AC27" s="370">
        <v>2</v>
      </c>
      <c r="AD27" s="370">
        <v>1</v>
      </c>
      <c r="AE27" s="370">
        <v>0</v>
      </c>
      <c r="AF27" s="370">
        <v>0</v>
      </c>
      <c r="AG27" s="370">
        <v>0</v>
      </c>
      <c r="AH27" s="370">
        <v>0</v>
      </c>
      <c r="AI27" s="370">
        <v>0</v>
      </c>
      <c r="AJ27" s="370">
        <v>0</v>
      </c>
      <c r="AK27" s="370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ht="12.75">
      <c r="A33" s="138" t="s">
        <v>43</v>
      </c>
      <c r="B33" s="139"/>
      <c r="C33" s="212"/>
      <c r="D33" s="323" t="s">
        <v>4</v>
      </c>
      <c r="E33" s="324" t="s">
        <v>45</v>
      </c>
      <c r="F33" s="342"/>
      <c r="G33" s="323" t="s">
        <v>4</v>
      </c>
      <c r="H33" s="324" t="s">
        <v>54</v>
      </c>
      <c r="I33" s="162"/>
      <c r="J33" s="324" t="s">
        <v>55</v>
      </c>
      <c r="K33" s="161" t="s">
        <v>56</v>
      </c>
      <c r="L33" s="33"/>
      <c r="M33" s="342"/>
      <c r="O33" s="307"/>
      <c r="P33" s="317"/>
      <c r="Q33" s="317"/>
      <c r="R33" s="318"/>
      <c r="S33" s="307"/>
    </row>
    <row r="34" spans="1:19" ht="12.75">
      <c r="A34" s="287" t="s">
        <v>44</v>
      </c>
      <c r="B34" s="288"/>
      <c r="C34" s="290"/>
      <c r="D34" s="325"/>
      <c r="E34" s="641"/>
      <c r="F34" s="641"/>
      <c r="G34" s="336" t="s">
        <v>5</v>
      </c>
      <c r="H34" s="288"/>
      <c r="I34" s="326"/>
      <c r="J34" s="337"/>
      <c r="K34" s="282" t="s">
        <v>46</v>
      </c>
      <c r="L34" s="343"/>
      <c r="M34" s="327"/>
      <c r="O34" s="307"/>
      <c r="P34" s="319"/>
      <c r="Q34" s="319"/>
      <c r="R34" s="320"/>
      <c r="S34" s="307"/>
    </row>
    <row r="35" spans="1:19" ht="12.75">
      <c r="A35" s="291" t="s">
        <v>53</v>
      </c>
      <c r="B35" s="160"/>
      <c r="C35" s="293"/>
      <c r="D35" s="328"/>
      <c r="E35" s="642"/>
      <c r="F35" s="642"/>
      <c r="G35" s="338" t="s">
        <v>6</v>
      </c>
      <c r="H35" s="329"/>
      <c r="I35" s="330"/>
      <c r="J35" s="85"/>
      <c r="K35" s="340"/>
      <c r="L35" s="254"/>
      <c r="M35" s="335"/>
      <c r="O35" s="307"/>
      <c r="P35" s="320"/>
      <c r="Q35" s="321"/>
      <c r="R35" s="320"/>
      <c r="S35" s="307"/>
    </row>
    <row r="36" spans="1:19" ht="12.75">
      <c r="A36" s="175"/>
      <c r="B36" s="176"/>
      <c r="C36" s="177"/>
      <c r="D36" s="328"/>
      <c r="E36" s="332"/>
      <c r="F36" s="333"/>
      <c r="G36" s="338" t="s">
        <v>7</v>
      </c>
      <c r="H36" s="329"/>
      <c r="I36" s="330"/>
      <c r="J36" s="85"/>
      <c r="K36" s="282" t="s">
        <v>47</v>
      </c>
      <c r="L36" s="343"/>
      <c r="M36" s="327"/>
      <c r="O36" s="307"/>
      <c r="P36" s="319"/>
      <c r="Q36" s="319"/>
      <c r="R36" s="320"/>
      <c r="S36" s="307"/>
    </row>
    <row r="37" spans="1:19" ht="12.75">
      <c r="A37" s="150"/>
      <c r="B37" s="207"/>
      <c r="C37" s="151"/>
      <c r="D37" s="328"/>
      <c r="E37" s="332"/>
      <c r="F37" s="333"/>
      <c r="G37" s="338" t="s">
        <v>8</v>
      </c>
      <c r="H37" s="329"/>
      <c r="I37" s="330"/>
      <c r="J37" s="85"/>
      <c r="K37" s="341"/>
      <c r="L37" s="333"/>
      <c r="M37" s="331"/>
      <c r="O37" s="307"/>
      <c r="P37" s="320"/>
      <c r="Q37" s="321"/>
      <c r="R37" s="320"/>
      <c r="S37" s="307"/>
    </row>
    <row r="38" spans="1:19" ht="12.75">
      <c r="A38" s="164"/>
      <c r="B38" s="178"/>
      <c r="C38" s="211"/>
      <c r="D38" s="328"/>
      <c r="E38" s="332"/>
      <c r="F38" s="333"/>
      <c r="G38" s="338" t="s">
        <v>9</v>
      </c>
      <c r="H38" s="329"/>
      <c r="I38" s="330"/>
      <c r="J38" s="85"/>
      <c r="K38" s="291"/>
      <c r="L38" s="254"/>
      <c r="M38" s="335"/>
      <c r="O38" s="307"/>
      <c r="P38" s="320"/>
      <c r="Q38" s="321"/>
      <c r="R38" s="320"/>
      <c r="S38" s="307"/>
    </row>
    <row r="39" spans="1:19" ht="12.75">
      <c r="A39" s="165"/>
      <c r="B39" s="181"/>
      <c r="C39" s="151"/>
      <c r="D39" s="328"/>
      <c r="E39" s="332"/>
      <c r="F39" s="333"/>
      <c r="G39" s="338" t="s">
        <v>10</v>
      </c>
      <c r="H39" s="329"/>
      <c r="I39" s="330"/>
      <c r="J39" s="85"/>
      <c r="K39" s="282" t="s">
        <v>33</v>
      </c>
      <c r="L39" s="343"/>
      <c r="M39" s="327"/>
      <c r="O39" s="307"/>
      <c r="P39" s="319"/>
      <c r="Q39" s="319"/>
      <c r="R39" s="320"/>
      <c r="S39" s="307"/>
    </row>
    <row r="40" spans="1:19" ht="12.75">
      <c r="A40" s="165"/>
      <c r="B40" s="181"/>
      <c r="C40" s="173"/>
      <c r="D40" s="328"/>
      <c r="E40" s="332"/>
      <c r="F40" s="333"/>
      <c r="G40" s="338" t="s">
        <v>11</v>
      </c>
      <c r="H40" s="329"/>
      <c r="I40" s="330"/>
      <c r="J40" s="85"/>
      <c r="K40" s="341"/>
      <c r="L40" s="333"/>
      <c r="M40" s="331"/>
      <c r="O40" s="307"/>
      <c r="P40" s="320"/>
      <c r="Q40" s="321"/>
      <c r="R40" s="320"/>
      <c r="S40" s="307"/>
    </row>
    <row r="41" spans="1:19" ht="12.75">
      <c r="A41" s="166"/>
      <c r="B41" s="163"/>
      <c r="C41" s="174"/>
      <c r="D41" s="334"/>
      <c r="E41" s="152"/>
      <c r="F41" s="254"/>
      <c r="G41" s="339" t="s">
        <v>12</v>
      </c>
      <c r="H41" s="160"/>
      <c r="I41" s="284"/>
      <c r="J41" s="154"/>
      <c r="K41" s="291" t="str">
        <f>L4</f>
        <v>Kádár László</v>
      </c>
      <c r="L41" s="254"/>
      <c r="M41" s="335"/>
      <c r="O41" s="307"/>
      <c r="P41" s="320"/>
      <c r="Q41" s="321"/>
      <c r="R41" s="322"/>
      <c r="S41" s="307"/>
    </row>
    <row r="42" spans="15:19" ht="12.75">
      <c r="O42" s="307"/>
      <c r="P42" s="307"/>
      <c r="Q42" s="307"/>
      <c r="R42" s="307"/>
      <c r="S42" s="307"/>
    </row>
    <row r="43" spans="15:19" ht="12.75">
      <c r="O43" s="307"/>
      <c r="P43" s="307"/>
      <c r="Q43" s="307"/>
      <c r="R43" s="307"/>
      <c r="S43" s="307"/>
    </row>
  </sheetData>
  <sheetProtection/>
  <mergeCells count="50">
    <mergeCell ref="E9:F9"/>
    <mergeCell ref="G9:H9"/>
    <mergeCell ref="E11:F11"/>
    <mergeCell ref="G11:H11"/>
    <mergeCell ref="A1:F1"/>
    <mergeCell ref="A4:C4"/>
    <mergeCell ref="E7:F7"/>
    <mergeCell ref="G7:H7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B21:C21"/>
    <mergeCell ref="D21:E21"/>
    <mergeCell ref="F21:G21"/>
    <mergeCell ref="H21:I21"/>
    <mergeCell ref="B20:C20"/>
    <mergeCell ref="D20:E20"/>
    <mergeCell ref="F20:G20"/>
    <mergeCell ref="H20:I20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B23:C23"/>
    <mergeCell ref="D23:E23"/>
    <mergeCell ref="F23:G23"/>
    <mergeCell ref="H23:I23"/>
    <mergeCell ref="J22:K22"/>
    <mergeCell ref="E34:F34"/>
    <mergeCell ref="B22:C22"/>
    <mergeCell ref="H22:I22"/>
    <mergeCell ref="L18:M18"/>
    <mergeCell ref="L23:M23"/>
    <mergeCell ref="L19:M19"/>
    <mergeCell ref="L20:M20"/>
    <mergeCell ref="L21:M21"/>
    <mergeCell ref="L22:M22"/>
  </mergeCells>
  <conditionalFormatting sqref="E7 E9 E11 E13 E15">
    <cfRule type="cellIs" priority="1" dxfId="3" operator="equal" stopIfTrue="1">
      <formula>"Bye"</formula>
    </cfRule>
  </conditionalFormatting>
  <conditionalFormatting sqref="R41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3" sqref="E13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03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4" t="str">
        <f>Altalanos!$A$6</f>
        <v>Budapest Város Szenior Bajnokság</v>
      </c>
      <c r="B1" s="87"/>
      <c r="C1" s="87"/>
      <c r="D1" s="179"/>
      <c r="E1" s="203" t="s">
        <v>52</v>
      </c>
      <c r="F1" s="192"/>
      <c r="G1" s="193"/>
      <c r="H1" s="194"/>
      <c r="I1" s="194"/>
      <c r="J1" s="195"/>
      <c r="K1" s="195"/>
      <c r="L1" s="195"/>
      <c r="M1" s="195"/>
      <c r="N1" s="195"/>
      <c r="O1" s="195"/>
      <c r="P1" s="195"/>
      <c r="Q1" s="196"/>
    </row>
    <row r="2" spans="2:17" ht="13.5" thickBot="1">
      <c r="B2" s="89" t="s">
        <v>51</v>
      </c>
      <c r="C2" s="420" t="str">
        <f>Altalanos!$B$8</f>
        <v>Fe45</v>
      </c>
      <c r="D2" s="104"/>
      <c r="E2" s="203" t="s">
        <v>34</v>
      </c>
      <c r="F2" s="93"/>
      <c r="G2" s="93"/>
      <c r="H2" s="391"/>
      <c r="I2" s="391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6" t="s">
        <v>50</v>
      </c>
      <c r="B3" s="389"/>
      <c r="C3" s="389"/>
      <c r="D3" s="389"/>
      <c r="E3" s="389"/>
      <c r="F3" s="389"/>
      <c r="G3" s="389"/>
      <c r="H3" s="389"/>
      <c r="I3" s="390"/>
      <c r="J3" s="99"/>
      <c r="K3" s="105"/>
      <c r="L3" s="105"/>
      <c r="M3" s="105"/>
      <c r="N3" s="225" t="s">
        <v>33</v>
      </c>
      <c r="O3" s="100"/>
      <c r="P3" s="106"/>
      <c r="Q3" s="204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5" t="s">
        <v>30</v>
      </c>
      <c r="I4" s="396"/>
      <c r="J4" s="108"/>
      <c r="K4" s="109"/>
      <c r="L4" s="109"/>
      <c r="M4" s="109"/>
      <c r="N4" s="108"/>
      <c r="O4" s="205"/>
      <c r="P4" s="205"/>
      <c r="Q4" s="110"/>
    </row>
    <row r="5" spans="1:17" s="2" customFormat="1" ht="13.5" thickBot="1">
      <c r="A5" s="197" t="str">
        <f>Altalanos!$A$10</f>
        <v>2020.07.10-12.</v>
      </c>
      <c r="B5" s="197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2" t="str">
        <f>Altalanos!$E$10</f>
        <v>Kádár László</v>
      </c>
      <c r="I5" s="406"/>
      <c r="J5" s="111"/>
      <c r="K5" s="83"/>
      <c r="L5" s="83"/>
      <c r="M5" s="83"/>
      <c r="N5" s="111"/>
      <c r="O5" s="91"/>
      <c r="P5" s="91"/>
      <c r="Q5" s="410"/>
    </row>
    <row r="6" spans="1:17" ht="30" customHeight="1" thickBot="1">
      <c r="A6" s="182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111</v>
      </c>
      <c r="H6" s="392" t="s">
        <v>37</v>
      </c>
      <c r="I6" s="393"/>
      <c r="J6" s="187" t="s">
        <v>16</v>
      </c>
      <c r="K6" s="103" t="s">
        <v>14</v>
      </c>
      <c r="L6" s="189" t="s">
        <v>1</v>
      </c>
      <c r="M6" s="156" t="s">
        <v>15</v>
      </c>
      <c r="N6" s="213" t="s">
        <v>48</v>
      </c>
      <c r="O6" s="201" t="s">
        <v>38</v>
      </c>
      <c r="P6" s="202" t="s">
        <v>2</v>
      </c>
      <c r="Q6" s="102" t="s">
        <v>39</v>
      </c>
    </row>
    <row r="7" spans="1:17" s="11" customFormat="1" ht="18.75" customHeight="1">
      <c r="A7" s="191">
        <v>1</v>
      </c>
      <c r="B7" s="94" t="s">
        <v>180</v>
      </c>
      <c r="C7" s="94" t="s">
        <v>130</v>
      </c>
      <c r="D7" s="95"/>
      <c r="E7" s="438" t="s">
        <v>181</v>
      </c>
      <c r="F7" s="447"/>
      <c r="G7" s="447">
        <v>45</v>
      </c>
      <c r="H7" s="95">
        <v>1</v>
      </c>
      <c r="I7" s="95"/>
      <c r="J7" s="188"/>
      <c r="K7" s="186"/>
      <c r="L7" s="190"/>
      <c r="M7" s="186"/>
      <c r="N7" s="180"/>
      <c r="O7" s="417"/>
      <c r="P7" s="113"/>
      <c r="Q7" s="96"/>
    </row>
    <row r="8" spans="1:17" s="11" customFormat="1" ht="18.75" customHeight="1">
      <c r="A8" s="191">
        <v>2</v>
      </c>
      <c r="B8" s="94" t="s">
        <v>172</v>
      </c>
      <c r="C8" s="94" t="s">
        <v>173</v>
      </c>
      <c r="D8" s="95"/>
      <c r="E8" s="443" t="s">
        <v>174</v>
      </c>
      <c r="F8" s="447"/>
      <c r="G8" s="447">
        <v>45</v>
      </c>
      <c r="H8" s="95">
        <v>2</v>
      </c>
      <c r="I8" s="95"/>
      <c r="J8" s="188"/>
      <c r="K8" s="186"/>
      <c r="L8" s="190"/>
      <c r="M8" s="186"/>
      <c r="N8" s="180"/>
      <c r="O8" s="95"/>
      <c r="P8" s="113"/>
      <c r="Q8" s="96"/>
    </row>
    <row r="9" spans="1:17" s="11" customFormat="1" ht="18.75" customHeight="1">
      <c r="A9" s="191">
        <v>3</v>
      </c>
      <c r="B9" s="437" t="s">
        <v>124</v>
      </c>
      <c r="C9" s="157" t="s">
        <v>125</v>
      </c>
      <c r="D9" s="95"/>
      <c r="E9" s="438" t="s">
        <v>256</v>
      </c>
      <c r="F9" s="435"/>
      <c r="G9" s="440">
        <v>45</v>
      </c>
      <c r="H9" s="95"/>
      <c r="I9" s="95"/>
      <c r="J9" s="188"/>
      <c r="K9" s="186"/>
      <c r="L9" s="190"/>
      <c r="M9" s="186"/>
      <c r="N9" s="180"/>
      <c r="O9" s="95"/>
      <c r="P9" s="398"/>
      <c r="Q9" s="214"/>
    </row>
    <row r="10" spans="1:17" s="11" customFormat="1" ht="18.75" customHeight="1">
      <c r="A10" s="191">
        <v>4</v>
      </c>
      <c r="B10" s="94" t="s">
        <v>126</v>
      </c>
      <c r="C10" s="94" t="s">
        <v>127</v>
      </c>
      <c r="D10" s="95"/>
      <c r="E10" s="41">
        <v>710508</v>
      </c>
      <c r="F10" s="435"/>
      <c r="G10" s="440">
        <v>45</v>
      </c>
      <c r="H10" s="95"/>
      <c r="I10" s="95"/>
      <c r="J10" s="188"/>
      <c r="K10" s="186"/>
      <c r="L10" s="190"/>
      <c r="M10" s="186"/>
      <c r="N10" s="180"/>
      <c r="O10" s="95"/>
      <c r="P10" s="397"/>
      <c r="Q10" s="394"/>
    </row>
    <row r="11" spans="1:17" s="11" customFormat="1" ht="18.75" customHeight="1">
      <c r="A11" s="191">
        <v>5</v>
      </c>
      <c r="B11" s="94" t="s">
        <v>128</v>
      </c>
      <c r="C11" s="94" t="s">
        <v>127</v>
      </c>
      <c r="D11" s="95"/>
      <c r="E11" s="41">
        <v>740827</v>
      </c>
      <c r="F11" s="435"/>
      <c r="G11" s="440">
        <v>45</v>
      </c>
      <c r="H11" s="95"/>
      <c r="I11" s="95"/>
      <c r="J11" s="188"/>
      <c r="K11" s="186"/>
      <c r="L11" s="190"/>
      <c r="M11" s="186"/>
      <c r="N11" s="180"/>
      <c r="O11" s="95"/>
      <c r="P11" s="397"/>
      <c r="Q11" s="394"/>
    </row>
    <row r="12" spans="1:17" s="11" customFormat="1" ht="18.75" customHeight="1">
      <c r="A12" s="191">
        <v>6</v>
      </c>
      <c r="B12" s="94" t="s">
        <v>129</v>
      </c>
      <c r="C12" s="94" t="s">
        <v>130</v>
      </c>
      <c r="D12" s="95"/>
      <c r="E12" s="41">
        <v>740210</v>
      </c>
      <c r="F12" s="435"/>
      <c r="G12" s="440">
        <v>45</v>
      </c>
      <c r="H12" s="95"/>
      <c r="I12" s="95"/>
      <c r="J12" s="188"/>
      <c r="K12" s="186"/>
      <c r="L12" s="190"/>
      <c r="M12" s="186"/>
      <c r="N12" s="180"/>
      <c r="O12" s="95"/>
      <c r="P12" s="397"/>
      <c r="Q12" s="394"/>
    </row>
    <row r="13" spans="1:17" s="11" customFormat="1" ht="18.75" customHeight="1">
      <c r="A13" s="191">
        <v>7</v>
      </c>
      <c r="B13" s="441" t="s">
        <v>171</v>
      </c>
      <c r="C13" s="94"/>
      <c r="D13" s="95"/>
      <c r="E13" s="443"/>
      <c r="F13" s="447"/>
      <c r="G13" s="447">
        <v>45</v>
      </c>
      <c r="H13" s="95"/>
      <c r="I13" s="95"/>
      <c r="J13" s="188"/>
      <c r="K13" s="186"/>
      <c r="L13" s="190"/>
      <c r="M13" s="186"/>
      <c r="N13" s="180"/>
      <c r="O13" s="95"/>
      <c r="P13" s="397"/>
      <c r="Q13" s="394"/>
    </row>
    <row r="14" spans="1:17" s="11" customFormat="1" ht="18.75" customHeight="1">
      <c r="A14" s="191">
        <v>8</v>
      </c>
      <c r="B14" s="94" t="s">
        <v>189</v>
      </c>
      <c r="C14" s="94" t="s">
        <v>134</v>
      </c>
      <c r="D14" s="95"/>
      <c r="E14" s="443" t="s">
        <v>190</v>
      </c>
      <c r="F14" s="447"/>
      <c r="G14" s="447">
        <v>45</v>
      </c>
      <c r="H14" s="95"/>
      <c r="I14" s="95"/>
      <c r="J14" s="188"/>
      <c r="K14" s="186"/>
      <c r="L14" s="190"/>
      <c r="M14" s="186"/>
      <c r="N14" s="180"/>
      <c r="O14" s="95"/>
      <c r="P14" s="397"/>
      <c r="Q14" s="394"/>
    </row>
    <row r="15" spans="1:17" s="11" customFormat="1" ht="18.75" customHeight="1">
      <c r="A15" s="191">
        <v>9</v>
      </c>
      <c r="B15" s="94" t="s">
        <v>191</v>
      </c>
      <c r="C15" s="94" t="s">
        <v>134</v>
      </c>
      <c r="D15" s="95"/>
      <c r="E15" s="443" t="s">
        <v>192</v>
      </c>
      <c r="F15" s="447"/>
      <c r="G15" s="447">
        <v>45</v>
      </c>
      <c r="H15" s="95"/>
      <c r="I15" s="95"/>
      <c r="J15" s="188"/>
      <c r="K15" s="186"/>
      <c r="L15" s="190"/>
      <c r="M15" s="218"/>
      <c r="N15" s="180"/>
      <c r="O15" s="95"/>
      <c r="P15" s="96"/>
      <c r="Q15" s="96"/>
    </row>
    <row r="16" spans="1:17" s="11" customFormat="1" ht="18.75" customHeight="1">
      <c r="A16" s="191">
        <v>10</v>
      </c>
      <c r="B16" s="94" t="s">
        <v>193</v>
      </c>
      <c r="C16" s="94" t="s">
        <v>194</v>
      </c>
      <c r="D16" s="95"/>
      <c r="E16" s="438" t="s">
        <v>195</v>
      </c>
      <c r="F16" s="447"/>
      <c r="G16" s="447">
        <v>45</v>
      </c>
      <c r="H16" s="95"/>
      <c r="I16" s="95"/>
      <c r="J16" s="188"/>
      <c r="K16" s="186"/>
      <c r="L16" s="190"/>
      <c r="M16" s="218"/>
      <c r="N16" s="180"/>
      <c r="O16" s="95"/>
      <c r="P16" s="113"/>
      <c r="Q16" s="96"/>
    </row>
    <row r="17" spans="1:17" s="11" customFormat="1" ht="18.75" customHeight="1">
      <c r="A17" s="191">
        <v>11</v>
      </c>
      <c r="B17" s="94"/>
      <c r="C17" s="94"/>
      <c r="D17" s="95"/>
      <c r="E17" s="206"/>
      <c r="F17" s="112"/>
      <c r="G17" s="112"/>
      <c r="H17" s="95"/>
      <c r="I17" s="95"/>
      <c r="J17" s="188"/>
      <c r="K17" s="186"/>
      <c r="L17" s="190"/>
      <c r="M17" s="218"/>
      <c r="N17" s="180"/>
      <c r="O17" s="95"/>
      <c r="P17" s="113"/>
      <c r="Q17" s="96"/>
    </row>
    <row r="18" spans="1:17" s="11" customFormat="1" ht="18.75" customHeight="1">
      <c r="A18" s="191">
        <v>12</v>
      </c>
      <c r="B18" s="94"/>
      <c r="C18" s="94"/>
      <c r="D18" s="95"/>
      <c r="E18" s="206"/>
      <c r="F18" s="112"/>
      <c r="G18" s="112"/>
      <c r="H18" s="95"/>
      <c r="I18" s="95"/>
      <c r="J18" s="188"/>
      <c r="K18" s="186"/>
      <c r="L18" s="190"/>
      <c r="M18" s="218"/>
      <c r="N18" s="180"/>
      <c r="O18" s="95"/>
      <c r="P18" s="113"/>
      <c r="Q18" s="96"/>
    </row>
    <row r="19" spans="1:17" s="11" customFormat="1" ht="18.75" customHeight="1">
      <c r="A19" s="191">
        <v>13</v>
      </c>
      <c r="B19" s="94"/>
      <c r="C19" s="94"/>
      <c r="D19" s="95"/>
      <c r="E19" s="206"/>
      <c r="F19" s="112"/>
      <c r="G19" s="112"/>
      <c r="H19" s="95"/>
      <c r="I19" s="95"/>
      <c r="J19" s="188"/>
      <c r="K19" s="186"/>
      <c r="L19" s="190"/>
      <c r="M19" s="218"/>
      <c r="N19" s="180"/>
      <c r="O19" s="95"/>
      <c r="P19" s="113"/>
      <c r="Q19" s="96"/>
    </row>
    <row r="20" spans="1:17" s="11" customFormat="1" ht="18.75" customHeight="1">
      <c r="A20" s="191">
        <v>14</v>
      </c>
      <c r="B20" s="94"/>
      <c r="C20" s="94"/>
      <c r="D20" s="95"/>
      <c r="E20" s="206"/>
      <c r="F20" s="112"/>
      <c r="G20" s="112"/>
      <c r="H20" s="95"/>
      <c r="I20" s="95"/>
      <c r="J20" s="188"/>
      <c r="K20" s="186"/>
      <c r="L20" s="190"/>
      <c r="M20" s="218"/>
      <c r="N20" s="180"/>
      <c r="O20" s="95"/>
      <c r="P20" s="113"/>
      <c r="Q20" s="96"/>
    </row>
    <row r="21" spans="1:17" s="11" customFormat="1" ht="18.75" customHeight="1">
      <c r="A21" s="191">
        <v>15</v>
      </c>
      <c r="B21" s="94"/>
      <c r="C21" s="94"/>
      <c r="D21" s="95"/>
      <c r="E21" s="206"/>
      <c r="F21" s="112"/>
      <c r="G21" s="112"/>
      <c r="H21" s="95"/>
      <c r="I21" s="95"/>
      <c r="J21" s="188"/>
      <c r="K21" s="186"/>
      <c r="L21" s="190"/>
      <c r="M21" s="218"/>
      <c r="N21" s="180"/>
      <c r="O21" s="95"/>
      <c r="P21" s="113"/>
      <c r="Q21" s="96"/>
    </row>
    <row r="22" spans="1:17" s="11" customFormat="1" ht="18.75" customHeight="1">
      <c r="A22" s="191">
        <v>16</v>
      </c>
      <c r="B22" s="94"/>
      <c r="C22" s="94"/>
      <c r="D22" s="95"/>
      <c r="E22" s="206"/>
      <c r="F22" s="112"/>
      <c r="G22" s="112"/>
      <c r="H22" s="95"/>
      <c r="I22" s="95"/>
      <c r="J22" s="188"/>
      <c r="K22" s="186"/>
      <c r="L22" s="190"/>
      <c r="M22" s="218"/>
      <c r="N22" s="180"/>
      <c r="O22" s="95"/>
      <c r="P22" s="113"/>
      <c r="Q22" s="96"/>
    </row>
    <row r="23" spans="1:17" s="11" customFormat="1" ht="18.75" customHeight="1">
      <c r="A23" s="191">
        <v>17</v>
      </c>
      <c r="B23" s="94"/>
      <c r="C23" s="94"/>
      <c r="D23" s="95"/>
      <c r="E23" s="206"/>
      <c r="F23" s="112"/>
      <c r="G23" s="112"/>
      <c r="H23" s="95"/>
      <c r="I23" s="95"/>
      <c r="J23" s="188"/>
      <c r="K23" s="186"/>
      <c r="L23" s="190"/>
      <c r="M23" s="218"/>
      <c r="N23" s="180"/>
      <c r="O23" s="95"/>
      <c r="P23" s="113"/>
      <c r="Q23" s="96"/>
    </row>
    <row r="24" spans="1:17" s="11" customFormat="1" ht="18.75" customHeight="1">
      <c r="A24" s="191">
        <v>18</v>
      </c>
      <c r="B24" s="94"/>
      <c r="C24" s="94"/>
      <c r="D24" s="95"/>
      <c r="E24" s="206"/>
      <c r="F24" s="112"/>
      <c r="G24" s="112"/>
      <c r="H24" s="95"/>
      <c r="I24" s="95"/>
      <c r="J24" s="188"/>
      <c r="K24" s="186"/>
      <c r="L24" s="190"/>
      <c r="M24" s="218"/>
      <c r="N24" s="180"/>
      <c r="O24" s="95"/>
      <c r="P24" s="113"/>
      <c r="Q24" s="96"/>
    </row>
    <row r="25" spans="1:17" s="11" customFormat="1" ht="18.75" customHeight="1">
      <c r="A25" s="191">
        <v>19</v>
      </c>
      <c r="B25" s="94"/>
      <c r="C25" s="94"/>
      <c r="D25" s="95"/>
      <c r="E25" s="206"/>
      <c r="F25" s="112"/>
      <c r="G25" s="112"/>
      <c r="H25" s="95"/>
      <c r="I25" s="95"/>
      <c r="J25" s="188"/>
      <c r="K25" s="186"/>
      <c r="L25" s="190"/>
      <c r="M25" s="218"/>
      <c r="N25" s="180"/>
      <c r="O25" s="95"/>
      <c r="P25" s="113"/>
      <c r="Q25" s="96"/>
    </row>
    <row r="26" spans="1:17" s="11" customFormat="1" ht="18.75" customHeight="1">
      <c r="A26" s="191">
        <v>20</v>
      </c>
      <c r="B26" s="94"/>
      <c r="C26" s="94"/>
      <c r="D26" s="95"/>
      <c r="E26" s="206"/>
      <c r="F26" s="112"/>
      <c r="G26" s="112"/>
      <c r="H26" s="95"/>
      <c r="I26" s="95"/>
      <c r="J26" s="188"/>
      <c r="K26" s="186"/>
      <c r="L26" s="190"/>
      <c r="M26" s="218"/>
      <c r="N26" s="180"/>
      <c r="O26" s="95"/>
      <c r="P26" s="113"/>
      <c r="Q26" s="96"/>
    </row>
    <row r="27" spans="1:17" s="11" customFormat="1" ht="18.75" customHeight="1">
      <c r="A27" s="191">
        <v>21</v>
      </c>
      <c r="B27" s="94"/>
      <c r="C27" s="94"/>
      <c r="D27" s="95"/>
      <c r="E27" s="206"/>
      <c r="F27" s="112"/>
      <c r="G27" s="112"/>
      <c r="H27" s="95"/>
      <c r="I27" s="95"/>
      <c r="J27" s="188"/>
      <c r="K27" s="186"/>
      <c r="L27" s="190"/>
      <c r="M27" s="218"/>
      <c r="N27" s="180"/>
      <c r="O27" s="95"/>
      <c r="P27" s="113"/>
      <c r="Q27" s="96"/>
    </row>
    <row r="28" spans="1:17" s="11" customFormat="1" ht="18.75" customHeight="1">
      <c r="A28" s="191">
        <v>22</v>
      </c>
      <c r="B28" s="94"/>
      <c r="C28" s="94"/>
      <c r="D28" s="95"/>
      <c r="E28" s="418"/>
      <c r="F28" s="407"/>
      <c r="G28" s="408"/>
      <c r="H28" s="95"/>
      <c r="I28" s="95"/>
      <c r="J28" s="188"/>
      <c r="K28" s="186"/>
      <c r="L28" s="190"/>
      <c r="M28" s="218"/>
      <c r="N28" s="180"/>
      <c r="O28" s="95"/>
      <c r="P28" s="113"/>
      <c r="Q28" s="96"/>
    </row>
    <row r="29" spans="1:17" s="11" customFormat="1" ht="18.75" customHeight="1">
      <c r="A29" s="191">
        <v>23</v>
      </c>
      <c r="B29" s="94"/>
      <c r="C29" s="94"/>
      <c r="D29" s="95"/>
      <c r="E29" s="419"/>
      <c r="F29" s="112"/>
      <c r="G29" s="112"/>
      <c r="H29" s="95"/>
      <c r="I29" s="95"/>
      <c r="J29" s="188"/>
      <c r="K29" s="186"/>
      <c r="L29" s="190"/>
      <c r="M29" s="218"/>
      <c r="N29" s="180"/>
      <c r="O29" s="95"/>
      <c r="P29" s="113"/>
      <c r="Q29" s="96"/>
    </row>
    <row r="30" spans="1:17" s="11" customFormat="1" ht="18.75" customHeight="1">
      <c r="A30" s="191">
        <v>24</v>
      </c>
      <c r="B30" s="94"/>
      <c r="C30" s="94"/>
      <c r="D30" s="95"/>
      <c r="E30" s="206"/>
      <c r="F30" s="112"/>
      <c r="G30" s="112"/>
      <c r="H30" s="95"/>
      <c r="I30" s="95"/>
      <c r="J30" s="188"/>
      <c r="K30" s="186"/>
      <c r="L30" s="190"/>
      <c r="M30" s="218"/>
      <c r="N30" s="180"/>
      <c r="O30" s="95"/>
      <c r="P30" s="113"/>
      <c r="Q30" s="96"/>
    </row>
    <row r="31" spans="1:17" s="11" customFormat="1" ht="18.75" customHeight="1">
      <c r="A31" s="191">
        <v>25</v>
      </c>
      <c r="B31" s="94"/>
      <c r="C31" s="94"/>
      <c r="D31" s="95"/>
      <c r="E31" s="206"/>
      <c r="F31" s="112"/>
      <c r="G31" s="112"/>
      <c r="H31" s="95"/>
      <c r="I31" s="95"/>
      <c r="J31" s="188"/>
      <c r="K31" s="186"/>
      <c r="L31" s="190"/>
      <c r="M31" s="218"/>
      <c r="N31" s="180"/>
      <c r="O31" s="95"/>
      <c r="P31" s="113"/>
      <c r="Q31" s="96"/>
    </row>
    <row r="32" spans="1:17" s="11" customFormat="1" ht="18.75" customHeight="1">
      <c r="A32" s="191">
        <v>26</v>
      </c>
      <c r="B32" s="94"/>
      <c r="C32" s="94"/>
      <c r="D32" s="95"/>
      <c r="E32" s="404"/>
      <c r="F32" s="112"/>
      <c r="G32" s="112"/>
      <c r="H32" s="95"/>
      <c r="I32" s="95"/>
      <c r="J32" s="188"/>
      <c r="K32" s="186"/>
      <c r="L32" s="190"/>
      <c r="M32" s="218"/>
      <c r="N32" s="180"/>
      <c r="O32" s="95"/>
      <c r="P32" s="113"/>
      <c r="Q32" s="96"/>
    </row>
    <row r="33" spans="1:17" s="11" customFormat="1" ht="18.75" customHeight="1">
      <c r="A33" s="191">
        <v>27</v>
      </c>
      <c r="B33" s="94"/>
      <c r="C33" s="94"/>
      <c r="D33" s="95"/>
      <c r="E33" s="206"/>
      <c r="F33" s="112"/>
      <c r="G33" s="112"/>
      <c r="H33" s="95"/>
      <c r="I33" s="95"/>
      <c r="J33" s="188"/>
      <c r="K33" s="186"/>
      <c r="L33" s="190"/>
      <c r="M33" s="218"/>
      <c r="N33" s="180"/>
      <c r="O33" s="95"/>
      <c r="P33" s="113"/>
      <c r="Q33" s="96"/>
    </row>
    <row r="34" spans="1:17" s="11" customFormat="1" ht="18.75" customHeight="1">
      <c r="A34" s="191">
        <v>28</v>
      </c>
      <c r="B34" s="94"/>
      <c r="C34" s="94"/>
      <c r="D34" s="95"/>
      <c r="E34" s="206"/>
      <c r="F34" s="112"/>
      <c r="G34" s="112"/>
      <c r="H34" s="95"/>
      <c r="I34" s="95"/>
      <c r="J34" s="188"/>
      <c r="K34" s="186"/>
      <c r="L34" s="190"/>
      <c r="M34" s="218"/>
      <c r="N34" s="180"/>
      <c r="O34" s="95"/>
      <c r="P34" s="113"/>
      <c r="Q34" s="96"/>
    </row>
    <row r="35" spans="1:17" s="11" customFormat="1" ht="18.75" customHeight="1">
      <c r="A35" s="191">
        <v>29</v>
      </c>
      <c r="B35" s="94"/>
      <c r="C35" s="94"/>
      <c r="D35" s="95"/>
      <c r="E35" s="206"/>
      <c r="F35" s="112"/>
      <c r="G35" s="112"/>
      <c r="H35" s="95"/>
      <c r="I35" s="95"/>
      <c r="J35" s="188"/>
      <c r="K35" s="186"/>
      <c r="L35" s="190"/>
      <c r="M35" s="218"/>
      <c r="N35" s="180"/>
      <c r="O35" s="95"/>
      <c r="P35" s="113"/>
      <c r="Q35" s="96"/>
    </row>
    <row r="36" spans="1:17" s="11" customFormat="1" ht="18.75" customHeight="1">
      <c r="A36" s="191">
        <v>30</v>
      </c>
      <c r="B36" s="94"/>
      <c r="C36" s="94"/>
      <c r="D36" s="95"/>
      <c r="E36" s="206"/>
      <c r="F36" s="112"/>
      <c r="G36" s="112"/>
      <c r="H36" s="95"/>
      <c r="I36" s="95"/>
      <c r="J36" s="188"/>
      <c r="K36" s="186"/>
      <c r="L36" s="190"/>
      <c r="M36" s="218"/>
      <c r="N36" s="180"/>
      <c r="O36" s="95"/>
      <c r="P36" s="113"/>
      <c r="Q36" s="96"/>
    </row>
    <row r="37" spans="1:17" s="11" customFormat="1" ht="18.75" customHeight="1">
      <c r="A37" s="191">
        <v>31</v>
      </c>
      <c r="B37" s="94"/>
      <c r="C37" s="94"/>
      <c r="D37" s="95"/>
      <c r="E37" s="206"/>
      <c r="F37" s="112"/>
      <c r="G37" s="112"/>
      <c r="H37" s="95"/>
      <c r="I37" s="95"/>
      <c r="J37" s="188"/>
      <c r="K37" s="186"/>
      <c r="L37" s="190"/>
      <c r="M37" s="218"/>
      <c r="N37" s="180"/>
      <c r="O37" s="95"/>
      <c r="P37" s="113"/>
      <c r="Q37" s="96"/>
    </row>
    <row r="38" spans="1:17" s="11" customFormat="1" ht="18.75" customHeight="1">
      <c r="A38" s="191">
        <v>32</v>
      </c>
      <c r="B38" s="94"/>
      <c r="C38" s="94"/>
      <c r="D38" s="95"/>
      <c r="E38" s="206"/>
      <c r="F38" s="112"/>
      <c r="G38" s="112"/>
      <c r="H38" s="395"/>
      <c r="I38" s="221"/>
      <c r="J38" s="188"/>
      <c r="K38" s="186"/>
      <c r="L38" s="190"/>
      <c r="M38" s="218"/>
      <c r="N38" s="180"/>
      <c r="O38" s="96"/>
      <c r="P38" s="113"/>
      <c r="Q38" s="96"/>
    </row>
    <row r="39" spans="1:17" s="11" customFormat="1" ht="18.75" customHeight="1">
      <c r="A39" s="191">
        <v>33</v>
      </c>
      <c r="B39" s="94"/>
      <c r="C39" s="94"/>
      <c r="D39" s="95"/>
      <c r="E39" s="206"/>
      <c r="F39" s="112"/>
      <c r="G39" s="112"/>
      <c r="H39" s="395"/>
      <c r="I39" s="221"/>
      <c r="J39" s="188"/>
      <c r="K39" s="186"/>
      <c r="L39" s="190"/>
      <c r="M39" s="218"/>
      <c r="N39" s="214"/>
      <c r="O39" s="183"/>
      <c r="P39" s="113"/>
      <c r="Q39" s="96"/>
    </row>
    <row r="40" spans="1:17" s="11" customFormat="1" ht="18.75" customHeight="1">
      <c r="A40" s="191">
        <v>34</v>
      </c>
      <c r="B40" s="94"/>
      <c r="C40" s="94"/>
      <c r="D40" s="95"/>
      <c r="E40" s="206"/>
      <c r="F40" s="112"/>
      <c r="G40" s="112"/>
      <c r="H40" s="395"/>
      <c r="I40" s="221"/>
      <c r="J40" s="188" t="e">
        <f>IF(AND(Q40="",#REF!&gt;0,#REF!&lt;5),K40,)</f>
        <v>#REF!</v>
      </c>
      <c r="K40" s="186" t="str">
        <f>IF(D40="","ZZZ9",IF(AND(#REF!&gt;0,#REF!&lt;5),D40&amp;#REF!,D40&amp;"9"))</f>
        <v>ZZZ9</v>
      </c>
      <c r="L40" s="190">
        <f aca="true" t="shared" si="0" ref="L40:L103">IF(Q40="",999,Q40)</f>
        <v>999</v>
      </c>
      <c r="M40" s="218">
        <f aca="true" t="shared" si="1" ref="M40:M103">IF(P40=999,999,1)</f>
        <v>999</v>
      </c>
      <c r="N40" s="214"/>
      <c r="O40" s="183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1">
        <v>35</v>
      </c>
      <c r="B41" s="94"/>
      <c r="C41" s="94"/>
      <c r="D41" s="95"/>
      <c r="E41" s="206"/>
      <c r="F41" s="112"/>
      <c r="G41" s="112"/>
      <c r="H41" s="395"/>
      <c r="I41" s="221"/>
      <c r="J41" s="188" t="e">
        <f>IF(AND(Q41="",#REF!&gt;0,#REF!&lt;5),K41,)</f>
        <v>#REF!</v>
      </c>
      <c r="K41" s="186" t="str">
        <f>IF(D41="","ZZZ9",IF(AND(#REF!&gt;0,#REF!&lt;5),D41&amp;#REF!,D41&amp;"9"))</f>
        <v>ZZZ9</v>
      </c>
      <c r="L41" s="190">
        <f t="shared" si="0"/>
        <v>999</v>
      </c>
      <c r="M41" s="218">
        <f t="shared" si="1"/>
        <v>999</v>
      </c>
      <c r="N41" s="214"/>
      <c r="O41" s="183"/>
      <c r="P41" s="113">
        <f t="shared" si="2"/>
        <v>999</v>
      </c>
      <c r="Q41" s="96"/>
    </row>
    <row r="42" spans="1:17" s="11" customFormat="1" ht="18.75" customHeight="1">
      <c r="A42" s="191">
        <v>36</v>
      </c>
      <c r="B42" s="94"/>
      <c r="C42" s="94"/>
      <c r="D42" s="95"/>
      <c r="E42" s="206"/>
      <c r="F42" s="112"/>
      <c r="G42" s="112"/>
      <c r="H42" s="395"/>
      <c r="I42" s="221"/>
      <c r="J42" s="188" t="e">
        <f>IF(AND(Q42="",#REF!&gt;0,#REF!&lt;5),K42,)</f>
        <v>#REF!</v>
      </c>
      <c r="K42" s="186" t="str">
        <f>IF(D42="","ZZZ9",IF(AND(#REF!&gt;0,#REF!&lt;5),D42&amp;#REF!,D42&amp;"9"))</f>
        <v>ZZZ9</v>
      </c>
      <c r="L42" s="190">
        <f t="shared" si="0"/>
        <v>999</v>
      </c>
      <c r="M42" s="218">
        <f t="shared" si="1"/>
        <v>999</v>
      </c>
      <c r="N42" s="214"/>
      <c r="O42" s="183"/>
      <c r="P42" s="113">
        <f t="shared" si="2"/>
        <v>999</v>
      </c>
      <c r="Q42" s="96"/>
    </row>
    <row r="43" spans="1:17" s="11" customFormat="1" ht="18.75" customHeight="1">
      <c r="A43" s="191">
        <v>37</v>
      </c>
      <c r="B43" s="94"/>
      <c r="C43" s="94"/>
      <c r="D43" s="95"/>
      <c r="E43" s="206"/>
      <c r="F43" s="112"/>
      <c r="G43" s="112"/>
      <c r="H43" s="395"/>
      <c r="I43" s="221"/>
      <c r="J43" s="188" t="e">
        <f>IF(AND(Q43="",#REF!&gt;0,#REF!&lt;5),K43,)</f>
        <v>#REF!</v>
      </c>
      <c r="K43" s="186" t="str">
        <f>IF(D43="","ZZZ9",IF(AND(#REF!&gt;0,#REF!&lt;5),D43&amp;#REF!,D43&amp;"9"))</f>
        <v>ZZZ9</v>
      </c>
      <c r="L43" s="190">
        <f t="shared" si="0"/>
        <v>999</v>
      </c>
      <c r="M43" s="218">
        <f t="shared" si="1"/>
        <v>999</v>
      </c>
      <c r="N43" s="214"/>
      <c r="O43" s="183"/>
      <c r="P43" s="113">
        <f t="shared" si="2"/>
        <v>999</v>
      </c>
      <c r="Q43" s="96"/>
    </row>
    <row r="44" spans="1:17" s="11" customFormat="1" ht="18.75" customHeight="1">
      <c r="A44" s="191">
        <v>38</v>
      </c>
      <c r="B44" s="94"/>
      <c r="C44" s="94"/>
      <c r="D44" s="95"/>
      <c r="E44" s="206"/>
      <c r="F44" s="112"/>
      <c r="G44" s="112"/>
      <c r="H44" s="395"/>
      <c r="I44" s="221"/>
      <c r="J44" s="188" t="e">
        <f>IF(AND(Q44="",#REF!&gt;0,#REF!&lt;5),K44,)</f>
        <v>#REF!</v>
      </c>
      <c r="K44" s="186" t="str">
        <f>IF(D44="","ZZZ9",IF(AND(#REF!&gt;0,#REF!&lt;5),D44&amp;#REF!,D44&amp;"9"))</f>
        <v>ZZZ9</v>
      </c>
      <c r="L44" s="190">
        <f t="shared" si="0"/>
        <v>999</v>
      </c>
      <c r="M44" s="218">
        <f t="shared" si="1"/>
        <v>999</v>
      </c>
      <c r="N44" s="214"/>
      <c r="O44" s="183"/>
      <c r="P44" s="113">
        <f t="shared" si="2"/>
        <v>999</v>
      </c>
      <c r="Q44" s="96"/>
    </row>
    <row r="45" spans="1:17" s="11" customFormat="1" ht="18.75" customHeight="1">
      <c r="A45" s="191">
        <v>39</v>
      </c>
      <c r="B45" s="94"/>
      <c r="C45" s="94"/>
      <c r="D45" s="95"/>
      <c r="E45" s="206"/>
      <c r="F45" s="112"/>
      <c r="G45" s="112"/>
      <c r="H45" s="395"/>
      <c r="I45" s="221"/>
      <c r="J45" s="188" t="e">
        <f>IF(AND(Q45="",#REF!&gt;0,#REF!&lt;5),K45,)</f>
        <v>#REF!</v>
      </c>
      <c r="K45" s="186" t="str">
        <f>IF(D45="","ZZZ9",IF(AND(#REF!&gt;0,#REF!&lt;5),D45&amp;#REF!,D45&amp;"9"))</f>
        <v>ZZZ9</v>
      </c>
      <c r="L45" s="190">
        <f t="shared" si="0"/>
        <v>999</v>
      </c>
      <c r="M45" s="218">
        <f t="shared" si="1"/>
        <v>999</v>
      </c>
      <c r="N45" s="214"/>
      <c r="O45" s="183"/>
      <c r="P45" s="113">
        <f t="shared" si="2"/>
        <v>999</v>
      </c>
      <c r="Q45" s="96"/>
    </row>
    <row r="46" spans="1:17" s="11" customFormat="1" ht="18.75" customHeight="1">
      <c r="A46" s="191">
        <v>40</v>
      </c>
      <c r="B46" s="94"/>
      <c r="C46" s="94"/>
      <c r="D46" s="95"/>
      <c r="E46" s="206"/>
      <c r="F46" s="112"/>
      <c r="G46" s="112"/>
      <c r="H46" s="395"/>
      <c r="I46" s="221"/>
      <c r="J46" s="188" t="e">
        <f>IF(AND(Q46="",#REF!&gt;0,#REF!&lt;5),K46,)</f>
        <v>#REF!</v>
      </c>
      <c r="K46" s="186" t="str">
        <f>IF(D46="","ZZZ9",IF(AND(#REF!&gt;0,#REF!&lt;5),D46&amp;#REF!,D46&amp;"9"))</f>
        <v>ZZZ9</v>
      </c>
      <c r="L46" s="190">
        <f t="shared" si="0"/>
        <v>999</v>
      </c>
      <c r="M46" s="218">
        <f t="shared" si="1"/>
        <v>999</v>
      </c>
      <c r="N46" s="214"/>
      <c r="O46" s="183"/>
      <c r="P46" s="113">
        <f t="shared" si="2"/>
        <v>999</v>
      </c>
      <c r="Q46" s="96"/>
    </row>
    <row r="47" spans="1:17" s="11" customFormat="1" ht="18.75" customHeight="1">
      <c r="A47" s="191">
        <v>41</v>
      </c>
      <c r="B47" s="94"/>
      <c r="C47" s="94"/>
      <c r="D47" s="95"/>
      <c r="E47" s="206"/>
      <c r="F47" s="112"/>
      <c r="G47" s="112"/>
      <c r="H47" s="395"/>
      <c r="I47" s="221"/>
      <c r="J47" s="188" t="e">
        <f>IF(AND(Q47="",#REF!&gt;0,#REF!&lt;5),K47,)</f>
        <v>#REF!</v>
      </c>
      <c r="K47" s="186" t="str">
        <f>IF(D47="","ZZZ9",IF(AND(#REF!&gt;0,#REF!&lt;5),D47&amp;#REF!,D47&amp;"9"))</f>
        <v>ZZZ9</v>
      </c>
      <c r="L47" s="190">
        <f t="shared" si="0"/>
        <v>999</v>
      </c>
      <c r="M47" s="218">
        <f t="shared" si="1"/>
        <v>999</v>
      </c>
      <c r="N47" s="214"/>
      <c r="O47" s="183"/>
      <c r="P47" s="113">
        <f t="shared" si="2"/>
        <v>999</v>
      </c>
      <c r="Q47" s="96"/>
    </row>
    <row r="48" spans="1:17" s="11" customFormat="1" ht="18.75" customHeight="1">
      <c r="A48" s="191">
        <v>42</v>
      </c>
      <c r="B48" s="94"/>
      <c r="C48" s="94"/>
      <c r="D48" s="95"/>
      <c r="E48" s="206"/>
      <c r="F48" s="112"/>
      <c r="G48" s="112"/>
      <c r="H48" s="395"/>
      <c r="I48" s="221"/>
      <c r="J48" s="188" t="e">
        <f>IF(AND(Q48="",#REF!&gt;0,#REF!&lt;5),K48,)</f>
        <v>#REF!</v>
      </c>
      <c r="K48" s="186" t="str">
        <f>IF(D48="","ZZZ9",IF(AND(#REF!&gt;0,#REF!&lt;5),D48&amp;#REF!,D48&amp;"9"))</f>
        <v>ZZZ9</v>
      </c>
      <c r="L48" s="190">
        <f t="shared" si="0"/>
        <v>999</v>
      </c>
      <c r="M48" s="218">
        <f t="shared" si="1"/>
        <v>999</v>
      </c>
      <c r="N48" s="214"/>
      <c r="O48" s="183"/>
      <c r="P48" s="113">
        <f t="shared" si="2"/>
        <v>999</v>
      </c>
      <c r="Q48" s="96"/>
    </row>
    <row r="49" spans="1:17" s="11" customFormat="1" ht="18.75" customHeight="1">
      <c r="A49" s="191">
        <v>43</v>
      </c>
      <c r="B49" s="94"/>
      <c r="C49" s="94"/>
      <c r="D49" s="95"/>
      <c r="E49" s="206"/>
      <c r="F49" s="112"/>
      <c r="G49" s="112"/>
      <c r="H49" s="395"/>
      <c r="I49" s="221"/>
      <c r="J49" s="188" t="e">
        <f>IF(AND(Q49="",#REF!&gt;0,#REF!&lt;5),K49,)</f>
        <v>#REF!</v>
      </c>
      <c r="K49" s="186" t="str">
        <f>IF(D49="","ZZZ9",IF(AND(#REF!&gt;0,#REF!&lt;5),D49&amp;#REF!,D49&amp;"9"))</f>
        <v>ZZZ9</v>
      </c>
      <c r="L49" s="190">
        <f t="shared" si="0"/>
        <v>999</v>
      </c>
      <c r="M49" s="218">
        <f t="shared" si="1"/>
        <v>999</v>
      </c>
      <c r="N49" s="214"/>
      <c r="O49" s="183"/>
      <c r="P49" s="113">
        <f t="shared" si="2"/>
        <v>999</v>
      </c>
      <c r="Q49" s="96"/>
    </row>
    <row r="50" spans="1:17" s="11" customFormat="1" ht="18.75" customHeight="1">
      <c r="A50" s="191">
        <v>44</v>
      </c>
      <c r="B50" s="94"/>
      <c r="C50" s="94"/>
      <c r="D50" s="95"/>
      <c r="E50" s="206"/>
      <c r="F50" s="112"/>
      <c r="G50" s="112"/>
      <c r="H50" s="395"/>
      <c r="I50" s="221"/>
      <c r="J50" s="188" t="e">
        <f>IF(AND(Q50="",#REF!&gt;0,#REF!&lt;5),K50,)</f>
        <v>#REF!</v>
      </c>
      <c r="K50" s="186" t="str">
        <f>IF(D50="","ZZZ9",IF(AND(#REF!&gt;0,#REF!&lt;5),D50&amp;#REF!,D50&amp;"9"))</f>
        <v>ZZZ9</v>
      </c>
      <c r="L50" s="190">
        <f t="shared" si="0"/>
        <v>999</v>
      </c>
      <c r="M50" s="218">
        <f t="shared" si="1"/>
        <v>999</v>
      </c>
      <c r="N50" s="214"/>
      <c r="O50" s="183"/>
      <c r="P50" s="113">
        <f t="shared" si="2"/>
        <v>999</v>
      </c>
      <c r="Q50" s="96"/>
    </row>
    <row r="51" spans="1:17" s="11" customFormat="1" ht="18.75" customHeight="1">
      <c r="A51" s="191">
        <v>45</v>
      </c>
      <c r="B51" s="94"/>
      <c r="C51" s="94"/>
      <c r="D51" s="95"/>
      <c r="E51" s="206"/>
      <c r="F51" s="112"/>
      <c r="G51" s="112"/>
      <c r="H51" s="395"/>
      <c r="I51" s="221"/>
      <c r="J51" s="188" t="e">
        <f>IF(AND(Q51="",#REF!&gt;0,#REF!&lt;5),K51,)</f>
        <v>#REF!</v>
      </c>
      <c r="K51" s="186" t="str">
        <f>IF(D51="","ZZZ9",IF(AND(#REF!&gt;0,#REF!&lt;5),D51&amp;#REF!,D51&amp;"9"))</f>
        <v>ZZZ9</v>
      </c>
      <c r="L51" s="190">
        <f t="shared" si="0"/>
        <v>999</v>
      </c>
      <c r="M51" s="218">
        <f t="shared" si="1"/>
        <v>999</v>
      </c>
      <c r="N51" s="214"/>
      <c r="O51" s="183"/>
      <c r="P51" s="113">
        <f t="shared" si="2"/>
        <v>999</v>
      </c>
      <c r="Q51" s="96"/>
    </row>
    <row r="52" spans="1:17" s="11" customFormat="1" ht="18.75" customHeight="1">
      <c r="A52" s="191">
        <v>46</v>
      </c>
      <c r="B52" s="94"/>
      <c r="C52" s="94"/>
      <c r="D52" s="95"/>
      <c r="E52" s="206"/>
      <c r="F52" s="112"/>
      <c r="G52" s="112"/>
      <c r="H52" s="395"/>
      <c r="I52" s="221"/>
      <c r="J52" s="188" t="e">
        <f>IF(AND(Q52="",#REF!&gt;0,#REF!&lt;5),K52,)</f>
        <v>#REF!</v>
      </c>
      <c r="K52" s="186" t="str">
        <f>IF(D52="","ZZZ9",IF(AND(#REF!&gt;0,#REF!&lt;5),D52&amp;#REF!,D52&amp;"9"))</f>
        <v>ZZZ9</v>
      </c>
      <c r="L52" s="190">
        <f t="shared" si="0"/>
        <v>999</v>
      </c>
      <c r="M52" s="218">
        <f t="shared" si="1"/>
        <v>999</v>
      </c>
      <c r="N52" s="214"/>
      <c r="O52" s="183"/>
      <c r="P52" s="113">
        <f t="shared" si="2"/>
        <v>999</v>
      </c>
      <c r="Q52" s="96"/>
    </row>
    <row r="53" spans="1:17" s="11" customFormat="1" ht="18.75" customHeight="1">
      <c r="A53" s="191">
        <v>47</v>
      </c>
      <c r="B53" s="94"/>
      <c r="C53" s="94"/>
      <c r="D53" s="95"/>
      <c r="E53" s="206"/>
      <c r="F53" s="112"/>
      <c r="G53" s="112"/>
      <c r="H53" s="395"/>
      <c r="I53" s="221"/>
      <c r="J53" s="188" t="e">
        <f>IF(AND(Q53="",#REF!&gt;0,#REF!&lt;5),K53,)</f>
        <v>#REF!</v>
      </c>
      <c r="K53" s="186" t="str">
        <f>IF(D53="","ZZZ9",IF(AND(#REF!&gt;0,#REF!&lt;5),D53&amp;#REF!,D53&amp;"9"))</f>
        <v>ZZZ9</v>
      </c>
      <c r="L53" s="190">
        <f t="shared" si="0"/>
        <v>999</v>
      </c>
      <c r="M53" s="218">
        <f t="shared" si="1"/>
        <v>999</v>
      </c>
      <c r="N53" s="214"/>
      <c r="O53" s="183"/>
      <c r="P53" s="113">
        <f t="shared" si="2"/>
        <v>999</v>
      </c>
      <c r="Q53" s="96"/>
    </row>
    <row r="54" spans="1:17" s="11" customFormat="1" ht="18.75" customHeight="1">
      <c r="A54" s="191">
        <v>48</v>
      </c>
      <c r="B54" s="94"/>
      <c r="C54" s="94"/>
      <c r="D54" s="95"/>
      <c r="E54" s="206"/>
      <c r="F54" s="112"/>
      <c r="G54" s="112"/>
      <c r="H54" s="395"/>
      <c r="I54" s="221"/>
      <c r="J54" s="188" t="e">
        <f>IF(AND(Q54="",#REF!&gt;0,#REF!&lt;5),K54,)</f>
        <v>#REF!</v>
      </c>
      <c r="K54" s="186" t="str">
        <f>IF(D54="","ZZZ9",IF(AND(#REF!&gt;0,#REF!&lt;5),D54&amp;#REF!,D54&amp;"9"))</f>
        <v>ZZZ9</v>
      </c>
      <c r="L54" s="190">
        <f t="shared" si="0"/>
        <v>999</v>
      </c>
      <c r="M54" s="218">
        <f t="shared" si="1"/>
        <v>999</v>
      </c>
      <c r="N54" s="214"/>
      <c r="O54" s="183"/>
      <c r="P54" s="113">
        <f t="shared" si="2"/>
        <v>999</v>
      </c>
      <c r="Q54" s="96"/>
    </row>
    <row r="55" spans="1:17" s="11" customFormat="1" ht="18.75" customHeight="1">
      <c r="A55" s="191">
        <v>49</v>
      </c>
      <c r="B55" s="94"/>
      <c r="C55" s="94"/>
      <c r="D55" s="95"/>
      <c r="E55" s="206"/>
      <c r="F55" s="112"/>
      <c r="G55" s="112"/>
      <c r="H55" s="395"/>
      <c r="I55" s="221"/>
      <c r="J55" s="188" t="e">
        <f>IF(AND(Q55="",#REF!&gt;0,#REF!&lt;5),K55,)</f>
        <v>#REF!</v>
      </c>
      <c r="K55" s="186" t="str">
        <f>IF(D55="","ZZZ9",IF(AND(#REF!&gt;0,#REF!&lt;5),D55&amp;#REF!,D55&amp;"9"))</f>
        <v>ZZZ9</v>
      </c>
      <c r="L55" s="190">
        <f t="shared" si="0"/>
        <v>999</v>
      </c>
      <c r="M55" s="218">
        <f t="shared" si="1"/>
        <v>999</v>
      </c>
      <c r="N55" s="214"/>
      <c r="O55" s="183"/>
      <c r="P55" s="113">
        <f t="shared" si="2"/>
        <v>999</v>
      </c>
      <c r="Q55" s="96"/>
    </row>
    <row r="56" spans="1:17" s="11" customFormat="1" ht="18.75" customHeight="1">
      <c r="A56" s="191">
        <v>50</v>
      </c>
      <c r="B56" s="94"/>
      <c r="C56" s="94"/>
      <c r="D56" s="95"/>
      <c r="E56" s="206"/>
      <c r="F56" s="112"/>
      <c r="G56" s="112"/>
      <c r="H56" s="395"/>
      <c r="I56" s="221"/>
      <c r="J56" s="188" t="e">
        <f>IF(AND(Q56="",#REF!&gt;0,#REF!&lt;5),K56,)</f>
        <v>#REF!</v>
      </c>
      <c r="K56" s="186" t="str">
        <f>IF(D56="","ZZZ9",IF(AND(#REF!&gt;0,#REF!&lt;5),D56&amp;#REF!,D56&amp;"9"))</f>
        <v>ZZZ9</v>
      </c>
      <c r="L56" s="190">
        <f t="shared" si="0"/>
        <v>999</v>
      </c>
      <c r="M56" s="218">
        <f t="shared" si="1"/>
        <v>999</v>
      </c>
      <c r="N56" s="214"/>
      <c r="O56" s="183"/>
      <c r="P56" s="113">
        <f t="shared" si="2"/>
        <v>999</v>
      </c>
      <c r="Q56" s="96"/>
    </row>
    <row r="57" spans="1:17" s="11" customFormat="1" ht="18.75" customHeight="1">
      <c r="A57" s="191">
        <v>51</v>
      </c>
      <c r="B57" s="94"/>
      <c r="C57" s="94"/>
      <c r="D57" s="95"/>
      <c r="E57" s="206"/>
      <c r="F57" s="112"/>
      <c r="G57" s="112"/>
      <c r="H57" s="395"/>
      <c r="I57" s="221"/>
      <c r="J57" s="188" t="e">
        <f>IF(AND(Q57="",#REF!&gt;0,#REF!&lt;5),K57,)</f>
        <v>#REF!</v>
      </c>
      <c r="K57" s="186" t="str">
        <f>IF(D57="","ZZZ9",IF(AND(#REF!&gt;0,#REF!&lt;5),D57&amp;#REF!,D57&amp;"9"))</f>
        <v>ZZZ9</v>
      </c>
      <c r="L57" s="190">
        <f t="shared" si="0"/>
        <v>999</v>
      </c>
      <c r="M57" s="218">
        <f t="shared" si="1"/>
        <v>999</v>
      </c>
      <c r="N57" s="214"/>
      <c r="O57" s="183"/>
      <c r="P57" s="113">
        <f t="shared" si="2"/>
        <v>999</v>
      </c>
      <c r="Q57" s="96"/>
    </row>
    <row r="58" spans="1:17" s="11" customFormat="1" ht="18.75" customHeight="1">
      <c r="A58" s="191">
        <v>52</v>
      </c>
      <c r="B58" s="94"/>
      <c r="C58" s="94"/>
      <c r="D58" s="95"/>
      <c r="E58" s="206"/>
      <c r="F58" s="112"/>
      <c r="G58" s="112"/>
      <c r="H58" s="395"/>
      <c r="I58" s="221"/>
      <c r="J58" s="188" t="e">
        <f>IF(AND(Q58="",#REF!&gt;0,#REF!&lt;5),K58,)</f>
        <v>#REF!</v>
      </c>
      <c r="K58" s="186" t="str">
        <f>IF(D58="","ZZZ9",IF(AND(#REF!&gt;0,#REF!&lt;5),D58&amp;#REF!,D58&amp;"9"))</f>
        <v>ZZZ9</v>
      </c>
      <c r="L58" s="190">
        <f t="shared" si="0"/>
        <v>999</v>
      </c>
      <c r="M58" s="218">
        <f t="shared" si="1"/>
        <v>999</v>
      </c>
      <c r="N58" s="214"/>
      <c r="O58" s="183"/>
      <c r="P58" s="113">
        <f t="shared" si="2"/>
        <v>999</v>
      </c>
      <c r="Q58" s="96"/>
    </row>
    <row r="59" spans="1:17" s="11" customFormat="1" ht="18.75" customHeight="1">
      <c r="A59" s="191">
        <v>53</v>
      </c>
      <c r="B59" s="94"/>
      <c r="C59" s="94"/>
      <c r="D59" s="95"/>
      <c r="E59" s="206"/>
      <c r="F59" s="112"/>
      <c r="G59" s="112"/>
      <c r="H59" s="395"/>
      <c r="I59" s="221"/>
      <c r="J59" s="188" t="e">
        <f>IF(AND(Q59="",#REF!&gt;0,#REF!&lt;5),K59,)</f>
        <v>#REF!</v>
      </c>
      <c r="K59" s="186" t="str">
        <f>IF(D59="","ZZZ9",IF(AND(#REF!&gt;0,#REF!&lt;5),D59&amp;#REF!,D59&amp;"9"))</f>
        <v>ZZZ9</v>
      </c>
      <c r="L59" s="190">
        <f t="shared" si="0"/>
        <v>999</v>
      </c>
      <c r="M59" s="218">
        <f t="shared" si="1"/>
        <v>999</v>
      </c>
      <c r="N59" s="214"/>
      <c r="O59" s="183"/>
      <c r="P59" s="113">
        <f t="shared" si="2"/>
        <v>999</v>
      </c>
      <c r="Q59" s="96"/>
    </row>
    <row r="60" spans="1:17" s="11" customFormat="1" ht="18.75" customHeight="1">
      <c r="A60" s="191">
        <v>54</v>
      </c>
      <c r="B60" s="94"/>
      <c r="C60" s="94"/>
      <c r="D60" s="95"/>
      <c r="E60" s="206"/>
      <c r="F60" s="112"/>
      <c r="G60" s="112"/>
      <c r="H60" s="395"/>
      <c r="I60" s="221"/>
      <c r="J60" s="188" t="e">
        <f>IF(AND(Q60="",#REF!&gt;0,#REF!&lt;5),K60,)</f>
        <v>#REF!</v>
      </c>
      <c r="K60" s="186" t="str">
        <f>IF(D60="","ZZZ9",IF(AND(#REF!&gt;0,#REF!&lt;5),D60&amp;#REF!,D60&amp;"9"))</f>
        <v>ZZZ9</v>
      </c>
      <c r="L60" s="190">
        <f t="shared" si="0"/>
        <v>999</v>
      </c>
      <c r="M60" s="218">
        <f t="shared" si="1"/>
        <v>999</v>
      </c>
      <c r="N60" s="214"/>
      <c r="O60" s="183"/>
      <c r="P60" s="113">
        <f t="shared" si="2"/>
        <v>999</v>
      </c>
      <c r="Q60" s="96"/>
    </row>
    <row r="61" spans="1:17" s="11" customFormat="1" ht="18.75" customHeight="1">
      <c r="A61" s="191">
        <v>55</v>
      </c>
      <c r="B61" s="94"/>
      <c r="C61" s="94"/>
      <c r="D61" s="95"/>
      <c r="E61" s="206"/>
      <c r="F61" s="112"/>
      <c r="G61" s="112"/>
      <c r="H61" s="395"/>
      <c r="I61" s="221"/>
      <c r="J61" s="188" t="e">
        <f>IF(AND(Q61="",#REF!&gt;0,#REF!&lt;5),K61,)</f>
        <v>#REF!</v>
      </c>
      <c r="K61" s="186" t="str">
        <f>IF(D61="","ZZZ9",IF(AND(#REF!&gt;0,#REF!&lt;5),D61&amp;#REF!,D61&amp;"9"))</f>
        <v>ZZZ9</v>
      </c>
      <c r="L61" s="190">
        <f t="shared" si="0"/>
        <v>999</v>
      </c>
      <c r="M61" s="218">
        <f t="shared" si="1"/>
        <v>999</v>
      </c>
      <c r="N61" s="214"/>
      <c r="O61" s="183"/>
      <c r="P61" s="113">
        <f t="shared" si="2"/>
        <v>999</v>
      </c>
      <c r="Q61" s="96"/>
    </row>
    <row r="62" spans="1:17" s="11" customFormat="1" ht="18.75" customHeight="1">
      <c r="A62" s="191">
        <v>56</v>
      </c>
      <c r="B62" s="94"/>
      <c r="C62" s="94"/>
      <c r="D62" s="95"/>
      <c r="E62" s="206"/>
      <c r="F62" s="112"/>
      <c r="G62" s="112"/>
      <c r="H62" s="395"/>
      <c r="I62" s="221"/>
      <c r="J62" s="188" t="e">
        <f>IF(AND(Q62="",#REF!&gt;0,#REF!&lt;5),K62,)</f>
        <v>#REF!</v>
      </c>
      <c r="K62" s="186" t="str">
        <f>IF(D62="","ZZZ9",IF(AND(#REF!&gt;0,#REF!&lt;5),D62&amp;#REF!,D62&amp;"9"))</f>
        <v>ZZZ9</v>
      </c>
      <c r="L62" s="190">
        <f t="shared" si="0"/>
        <v>999</v>
      </c>
      <c r="M62" s="218">
        <f t="shared" si="1"/>
        <v>999</v>
      </c>
      <c r="N62" s="214"/>
      <c r="O62" s="183"/>
      <c r="P62" s="113">
        <f t="shared" si="2"/>
        <v>999</v>
      </c>
      <c r="Q62" s="96"/>
    </row>
    <row r="63" spans="1:17" s="11" customFormat="1" ht="18.75" customHeight="1">
      <c r="A63" s="191">
        <v>57</v>
      </c>
      <c r="B63" s="94"/>
      <c r="C63" s="94"/>
      <c r="D63" s="95"/>
      <c r="E63" s="206"/>
      <c r="F63" s="112"/>
      <c r="G63" s="112"/>
      <c r="H63" s="395"/>
      <c r="I63" s="221"/>
      <c r="J63" s="188" t="e">
        <f>IF(AND(Q63="",#REF!&gt;0,#REF!&lt;5),K63,)</f>
        <v>#REF!</v>
      </c>
      <c r="K63" s="186" t="str">
        <f>IF(D63="","ZZZ9",IF(AND(#REF!&gt;0,#REF!&lt;5),D63&amp;#REF!,D63&amp;"9"))</f>
        <v>ZZZ9</v>
      </c>
      <c r="L63" s="190">
        <f t="shared" si="0"/>
        <v>999</v>
      </c>
      <c r="M63" s="218">
        <f t="shared" si="1"/>
        <v>999</v>
      </c>
      <c r="N63" s="214"/>
      <c r="O63" s="183"/>
      <c r="P63" s="113">
        <f t="shared" si="2"/>
        <v>999</v>
      </c>
      <c r="Q63" s="96"/>
    </row>
    <row r="64" spans="1:17" s="11" customFormat="1" ht="18.75" customHeight="1">
      <c r="A64" s="191">
        <v>58</v>
      </c>
      <c r="B64" s="94"/>
      <c r="C64" s="94"/>
      <c r="D64" s="95"/>
      <c r="E64" s="206"/>
      <c r="F64" s="112"/>
      <c r="G64" s="112"/>
      <c r="H64" s="395"/>
      <c r="I64" s="221"/>
      <c r="J64" s="188" t="e">
        <f>IF(AND(Q64="",#REF!&gt;0,#REF!&lt;5),K64,)</f>
        <v>#REF!</v>
      </c>
      <c r="K64" s="186" t="str">
        <f>IF(D64="","ZZZ9",IF(AND(#REF!&gt;0,#REF!&lt;5),D64&amp;#REF!,D64&amp;"9"))</f>
        <v>ZZZ9</v>
      </c>
      <c r="L64" s="190">
        <f t="shared" si="0"/>
        <v>999</v>
      </c>
      <c r="M64" s="218">
        <f t="shared" si="1"/>
        <v>999</v>
      </c>
      <c r="N64" s="214"/>
      <c r="O64" s="183"/>
      <c r="P64" s="113">
        <f t="shared" si="2"/>
        <v>999</v>
      </c>
      <c r="Q64" s="96"/>
    </row>
    <row r="65" spans="1:17" s="11" customFormat="1" ht="18.75" customHeight="1">
      <c r="A65" s="191">
        <v>59</v>
      </c>
      <c r="B65" s="94"/>
      <c r="C65" s="94"/>
      <c r="D65" s="95"/>
      <c r="E65" s="206"/>
      <c r="F65" s="112"/>
      <c r="G65" s="112"/>
      <c r="H65" s="395"/>
      <c r="I65" s="221"/>
      <c r="J65" s="188" t="e">
        <f>IF(AND(Q65="",#REF!&gt;0,#REF!&lt;5),K65,)</f>
        <v>#REF!</v>
      </c>
      <c r="K65" s="186" t="str">
        <f>IF(D65="","ZZZ9",IF(AND(#REF!&gt;0,#REF!&lt;5),D65&amp;#REF!,D65&amp;"9"))</f>
        <v>ZZZ9</v>
      </c>
      <c r="L65" s="190">
        <f t="shared" si="0"/>
        <v>999</v>
      </c>
      <c r="M65" s="218">
        <f t="shared" si="1"/>
        <v>999</v>
      </c>
      <c r="N65" s="214"/>
      <c r="O65" s="183"/>
      <c r="P65" s="113">
        <f t="shared" si="2"/>
        <v>999</v>
      </c>
      <c r="Q65" s="96"/>
    </row>
    <row r="66" spans="1:17" s="11" customFormat="1" ht="18.75" customHeight="1">
      <c r="A66" s="191">
        <v>60</v>
      </c>
      <c r="B66" s="94"/>
      <c r="C66" s="94"/>
      <c r="D66" s="95"/>
      <c r="E66" s="206"/>
      <c r="F66" s="112"/>
      <c r="G66" s="112"/>
      <c r="H66" s="395"/>
      <c r="I66" s="221"/>
      <c r="J66" s="188" t="e">
        <f>IF(AND(Q66="",#REF!&gt;0,#REF!&lt;5),K66,)</f>
        <v>#REF!</v>
      </c>
      <c r="K66" s="186" t="str">
        <f>IF(D66="","ZZZ9",IF(AND(#REF!&gt;0,#REF!&lt;5),D66&amp;#REF!,D66&amp;"9"))</f>
        <v>ZZZ9</v>
      </c>
      <c r="L66" s="190">
        <f t="shared" si="0"/>
        <v>999</v>
      </c>
      <c r="M66" s="218">
        <f t="shared" si="1"/>
        <v>999</v>
      </c>
      <c r="N66" s="214"/>
      <c r="O66" s="183"/>
      <c r="P66" s="113">
        <f t="shared" si="2"/>
        <v>999</v>
      </c>
      <c r="Q66" s="96"/>
    </row>
    <row r="67" spans="1:17" s="11" customFormat="1" ht="18.75" customHeight="1">
      <c r="A67" s="191">
        <v>61</v>
      </c>
      <c r="B67" s="94"/>
      <c r="C67" s="94"/>
      <c r="D67" s="95"/>
      <c r="E67" s="206"/>
      <c r="F67" s="112"/>
      <c r="G67" s="112"/>
      <c r="H67" s="395"/>
      <c r="I67" s="221"/>
      <c r="J67" s="188" t="e">
        <f>IF(AND(Q67="",#REF!&gt;0,#REF!&lt;5),K67,)</f>
        <v>#REF!</v>
      </c>
      <c r="K67" s="186" t="str">
        <f>IF(D67="","ZZZ9",IF(AND(#REF!&gt;0,#REF!&lt;5),D67&amp;#REF!,D67&amp;"9"))</f>
        <v>ZZZ9</v>
      </c>
      <c r="L67" s="190">
        <f t="shared" si="0"/>
        <v>999</v>
      </c>
      <c r="M67" s="218">
        <f t="shared" si="1"/>
        <v>999</v>
      </c>
      <c r="N67" s="214"/>
      <c r="O67" s="183"/>
      <c r="P67" s="113">
        <f t="shared" si="2"/>
        <v>999</v>
      </c>
      <c r="Q67" s="96"/>
    </row>
    <row r="68" spans="1:17" s="11" customFormat="1" ht="18.75" customHeight="1">
      <c r="A68" s="191">
        <v>62</v>
      </c>
      <c r="B68" s="94"/>
      <c r="C68" s="94"/>
      <c r="D68" s="95"/>
      <c r="E68" s="206"/>
      <c r="F68" s="112"/>
      <c r="G68" s="112"/>
      <c r="H68" s="395"/>
      <c r="I68" s="221"/>
      <c r="J68" s="188" t="e">
        <f>IF(AND(Q68="",#REF!&gt;0,#REF!&lt;5),K68,)</f>
        <v>#REF!</v>
      </c>
      <c r="K68" s="186" t="str">
        <f>IF(D68="","ZZZ9",IF(AND(#REF!&gt;0,#REF!&lt;5),D68&amp;#REF!,D68&amp;"9"))</f>
        <v>ZZZ9</v>
      </c>
      <c r="L68" s="190">
        <f t="shared" si="0"/>
        <v>999</v>
      </c>
      <c r="M68" s="218">
        <f t="shared" si="1"/>
        <v>999</v>
      </c>
      <c r="N68" s="214"/>
      <c r="O68" s="183"/>
      <c r="P68" s="113">
        <f t="shared" si="2"/>
        <v>999</v>
      </c>
      <c r="Q68" s="96"/>
    </row>
    <row r="69" spans="1:17" s="11" customFormat="1" ht="18.75" customHeight="1">
      <c r="A69" s="191">
        <v>63</v>
      </c>
      <c r="B69" s="94"/>
      <c r="C69" s="94"/>
      <c r="D69" s="95"/>
      <c r="E69" s="206"/>
      <c r="F69" s="112"/>
      <c r="G69" s="112"/>
      <c r="H69" s="395"/>
      <c r="I69" s="221"/>
      <c r="J69" s="188" t="e">
        <f>IF(AND(Q69="",#REF!&gt;0,#REF!&lt;5),K69,)</f>
        <v>#REF!</v>
      </c>
      <c r="K69" s="186" t="str">
        <f>IF(D69="","ZZZ9",IF(AND(#REF!&gt;0,#REF!&lt;5),D69&amp;#REF!,D69&amp;"9"))</f>
        <v>ZZZ9</v>
      </c>
      <c r="L69" s="190">
        <f t="shared" si="0"/>
        <v>999</v>
      </c>
      <c r="M69" s="218">
        <f t="shared" si="1"/>
        <v>999</v>
      </c>
      <c r="N69" s="214"/>
      <c r="O69" s="183"/>
      <c r="P69" s="113">
        <f t="shared" si="2"/>
        <v>999</v>
      </c>
      <c r="Q69" s="96"/>
    </row>
    <row r="70" spans="1:17" s="11" customFormat="1" ht="18.75" customHeight="1">
      <c r="A70" s="191">
        <v>64</v>
      </c>
      <c r="B70" s="94"/>
      <c r="C70" s="94"/>
      <c r="D70" s="95"/>
      <c r="E70" s="206"/>
      <c r="F70" s="112"/>
      <c r="G70" s="112"/>
      <c r="H70" s="395"/>
      <c r="I70" s="221"/>
      <c r="J70" s="188" t="e">
        <f>IF(AND(Q70="",#REF!&gt;0,#REF!&lt;5),K70,)</f>
        <v>#REF!</v>
      </c>
      <c r="K70" s="186" t="str">
        <f>IF(D70="","ZZZ9",IF(AND(#REF!&gt;0,#REF!&lt;5),D70&amp;#REF!,D70&amp;"9"))</f>
        <v>ZZZ9</v>
      </c>
      <c r="L70" s="190">
        <f t="shared" si="0"/>
        <v>999</v>
      </c>
      <c r="M70" s="218">
        <f t="shared" si="1"/>
        <v>999</v>
      </c>
      <c r="N70" s="214"/>
      <c r="O70" s="183"/>
      <c r="P70" s="113">
        <f t="shared" si="2"/>
        <v>999</v>
      </c>
      <c r="Q70" s="96"/>
    </row>
    <row r="71" spans="1:17" s="11" customFormat="1" ht="18.75" customHeight="1">
      <c r="A71" s="191">
        <v>65</v>
      </c>
      <c r="B71" s="94"/>
      <c r="C71" s="94"/>
      <c r="D71" s="95"/>
      <c r="E71" s="206"/>
      <c r="F71" s="112"/>
      <c r="G71" s="112"/>
      <c r="H71" s="395"/>
      <c r="I71" s="221"/>
      <c r="J71" s="188" t="e">
        <f>IF(AND(Q71="",#REF!&gt;0,#REF!&lt;5),K71,)</f>
        <v>#REF!</v>
      </c>
      <c r="K71" s="186" t="str">
        <f>IF(D71="","ZZZ9",IF(AND(#REF!&gt;0,#REF!&lt;5),D71&amp;#REF!,D71&amp;"9"))</f>
        <v>ZZZ9</v>
      </c>
      <c r="L71" s="190">
        <f t="shared" si="0"/>
        <v>999</v>
      </c>
      <c r="M71" s="218">
        <f t="shared" si="1"/>
        <v>999</v>
      </c>
      <c r="N71" s="214"/>
      <c r="O71" s="183"/>
      <c r="P71" s="113">
        <f t="shared" si="2"/>
        <v>999</v>
      </c>
      <c r="Q71" s="96"/>
    </row>
    <row r="72" spans="1:17" s="11" customFormat="1" ht="18.75" customHeight="1">
      <c r="A72" s="191">
        <v>66</v>
      </c>
      <c r="B72" s="94"/>
      <c r="C72" s="94"/>
      <c r="D72" s="95"/>
      <c r="E72" s="206"/>
      <c r="F72" s="112"/>
      <c r="G72" s="112"/>
      <c r="H72" s="395"/>
      <c r="I72" s="221"/>
      <c r="J72" s="188" t="e">
        <f>IF(AND(Q72="",#REF!&gt;0,#REF!&lt;5),K72,)</f>
        <v>#REF!</v>
      </c>
      <c r="K72" s="186" t="str">
        <f>IF(D72="","ZZZ9",IF(AND(#REF!&gt;0,#REF!&lt;5),D72&amp;#REF!,D72&amp;"9"))</f>
        <v>ZZZ9</v>
      </c>
      <c r="L72" s="190">
        <f t="shared" si="0"/>
        <v>999</v>
      </c>
      <c r="M72" s="218">
        <f t="shared" si="1"/>
        <v>999</v>
      </c>
      <c r="N72" s="214"/>
      <c r="O72" s="183"/>
      <c r="P72" s="113">
        <f t="shared" si="2"/>
        <v>999</v>
      </c>
      <c r="Q72" s="96"/>
    </row>
    <row r="73" spans="1:17" s="11" customFormat="1" ht="18.75" customHeight="1">
      <c r="A73" s="191">
        <v>67</v>
      </c>
      <c r="B73" s="94"/>
      <c r="C73" s="94"/>
      <c r="D73" s="95"/>
      <c r="E73" s="206"/>
      <c r="F73" s="112"/>
      <c r="G73" s="112"/>
      <c r="H73" s="395"/>
      <c r="I73" s="221"/>
      <c r="J73" s="188" t="e">
        <f>IF(AND(Q73="",#REF!&gt;0,#REF!&lt;5),K73,)</f>
        <v>#REF!</v>
      </c>
      <c r="K73" s="186" t="str">
        <f>IF(D73="","ZZZ9",IF(AND(#REF!&gt;0,#REF!&lt;5),D73&amp;#REF!,D73&amp;"9"))</f>
        <v>ZZZ9</v>
      </c>
      <c r="L73" s="190">
        <f t="shared" si="0"/>
        <v>999</v>
      </c>
      <c r="M73" s="218">
        <f t="shared" si="1"/>
        <v>999</v>
      </c>
      <c r="N73" s="214"/>
      <c r="O73" s="183"/>
      <c r="P73" s="113">
        <f t="shared" si="2"/>
        <v>999</v>
      </c>
      <c r="Q73" s="96"/>
    </row>
    <row r="74" spans="1:17" s="11" customFormat="1" ht="18.75" customHeight="1">
      <c r="A74" s="191">
        <v>68</v>
      </c>
      <c r="B74" s="94"/>
      <c r="C74" s="94"/>
      <c r="D74" s="95"/>
      <c r="E74" s="206"/>
      <c r="F74" s="112"/>
      <c r="G74" s="112"/>
      <c r="H74" s="395"/>
      <c r="I74" s="221"/>
      <c r="J74" s="188" t="e">
        <f>IF(AND(Q74="",#REF!&gt;0,#REF!&lt;5),K74,)</f>
        <v>#REF!</v>
      </c>
      <c r="K74" s="186" t="str">
        <f>IF(D74="","ZZZ9",IF(AND(#REF!&gt;0,#REF!&lt;5),D74&amp;#REF!,D74&amp;"9"))</f>
        <v>ZZZ9</v>
      </c>
      <c r="L74" s="190">
        <f t="shared" si="0"/>
        <v>999</v>
      </c>
      <c r="M74" s="218">
        <f t="shared" si="1"/>
        <v>999</v>
      </c>
      <c r="N74" s="214"/>
      <c r="O74" s="183"/>
      <c r="P74" s="113">
        <f t="shared" si="2"/>
        <v>999</v>
      </c>
      <c r="Q74" s="96"/>
    </row>
    <row r="75" spans="1:17" s="11" customFormat="1" ht="18.75" customHeight="1">
      <c r="A75" s="191">
        <v>69</v>
      </c>
      <c r="B75" s="94"/>
      <c r="C75" s="94"/>
      <c r="D75" s="95"/>
      <c r="E75" s="206"/>
      <c r="F75" s="112"/>
      <c r="G75" s="112"/>
      <c r="H75" s="395"/>
      <c r="I75" s="221"/>
      <c r="J75" s="188" t="e">
        <f>IF(AND(Q75="",#REF!&gt;0,#REF!&lt;5),K75,)</f>
        <v>#REF!</v>
      </c>
      <c r="K75" s="186" t="str">
        <f>IF(D75="","ZZZ9",IF(AND(#REF!&gt;0,#REF!&lt;5),D75&amp;#REF!,D75&amp;"9"))</f>
        <v>ZZZ9</v>
      </c>
      <c r="L75" s="190">
        <f t="shared" si="0"/>
        <v>999</v>
      </c>
      <c r="M75" s="218">
        <f t="shared" si="1"/>
        <v>999</v>
      </c>
      <c r="N75" s="214"/>
      <c r="O75" s="183"/>
      <c r="P75" s="113">
        <f t="shared" si="2"/>
        <v>999</v>
      </c>
      <c r="Q75" s="96"/>
    </row>
    <row r="76" spans="1:17" s="11" customFormat="1" ht="18.75" customHeight="1">
      <c r="A76" s="191">
        <v>70</v>
      </c>
      <c r="B76" s="94"/>
      <c r="C76" s="94"/>
      <c r="D76" s="95"/>
      <c r="E76" s="206"/>
      <c r="F76" s="112"/>
      <c r="G76" s="112"/>
      <c r="H76" s="395"/>
      <c r="I76" s="221"/>
      <c r="J76" s="188" t="e">
        <f>IF(AND(Q76="",#REF!&gt;0,#REF!&lt;5),K76,)</f>
        <v>#REF!</v>
      </c>
      <c r="K76" s="186" t="str">
        <f>IF(D76="","ZZZ9",IF(AND(#REF!&gt;0,#REF!&lt;5),D76&amp;#REF!,D76&amp;"9"))</f>
        <v>ZZZ9</v>
      </c>
      <c r="L76" s="190">
        <f t="shared" si="0"/>
        <v>999</v>
      </c>
      <c r="M76" s="218">
        <f t="shared" si="1"/>
        <v>999</v>
      </c>
      <c r="N76" s="214"/>
      <c r="O76" s="183"/>
      <c r="P76" s="113">
        <f t="shared" si="2"/>
        <v>999</v>
      </c>
      <c r="Q76" s="96"/>
    </row>
    <row r="77" spans="1:17" s="11" customFormat="1" ht="18.75" customHeight="1">
      <c r="A77" s="191">
        <v>71</v>
      </c>
      <c r="B77" s="94"/>
      <c r="C77" s="94"/>
      <c r="D77" s="95"/>
      <c r="E77" s="206"/>
      <c r="F77" s="112"/>
      <c r="G77" s="112"/>
      <c r="H77" s="395"/>
      <c r="I77" s="221"/>
      <c r="J77" s="188" t="e">
        <f>IF(AND(Q77="",#REF!&gt;0,#REF!&lt;5),K77,)</f>
        <v>#REF!</v>
      </c>
      <c r="K77" s="186" t="str">
        <f>IF(D77="","ZZZ9",IF(AND(#REF!&gt;0,#REF!&lt;5),D77&amp;#REF!,D77&amp;"9"))</f>
        <v>ZZZ9</v>
      </c>
      <c r="L77" s="190">
        <f t="shared" si="0"/>
        <v>999</v>
      </c>
      <c r="M77" s="218">
        <f t="shared" si="1"/>
        <v>999</v>
      </c>
      <c r="N77" s="214"/>
      <c r="O77" s="183"/>
      <c r="P77" s="113">
        <f t="shared" si="2"/>
        <v>999</v>
      </c>
      <c r="Q77" s="96"/>
    </row>
    <row r="78" spans="1:17" s="11" customFormat="1" ht="18.75" customHeight="1">
      <c r="A78" s="191">
        <v>72</v>
      </c>
      <c r="B78" s="94"/>
      <c r="C78" s="94"/>
      <c r="D78" s="95"/>
      <c r="E78" s="206"/>
      <c r="F78" s="112"/>
      <c r="G78" s="112"/>
      <c r="H78" s="395"/>
      <c r="I78" s="221"/>
      <c r="J78" s="188" t="e">
        <f>IF(AND(Q78="",#REF!&gt;0,#REF!&lt;5),K78,)</f>
        <v>#REF!</v>
      </c>
      <c r="K78" s="186" t="str">
        <f>IF(D78="","ZZZ9",IF(AND(#REF!&gt;0,#REF!&lt;5),D78&amp;#REF!,D78&amp;"9"))</f>
        <v>ZZZ9</v>
      </c>
      <c r="L78" s="190">
        <f t="shared" si="0"/>
        <v>999</v>
      </c>
      <c r="M78" s="218">
        <f t="shared" si="1"/>
        <v>999</v>
      </c>
      <c r="N78" s="214"/>
      <c r="O78" s="183"/>
      <c r="P78" s="113">
        <f t="shared" si="2"/>
        <v>999</v>
      </c>
      <c r="Q78" s="96"/>
    </row>
    <row r="79" spans="1:17" s="11" customFormat="1" ht="18.75" customHeight="1">
      <c r="A79" s="191">
        <v>73</v>
      </c>
      <c r="B79" s="94"/>
      <c r="C79" s="94"/>
      <c r="D79" s="95"/>
      <c r="E79" s="206"/>
      <c r="F79" s="112"/>
      <c r="G79" s="112"/>
      <c r="H79" s="395"/>
      <c r="I79" s="221"/>
      <c r="J79" s="188" t="e">
        <f>IF(AND(Q79="",#REF!&gt;0,#REF!&lt;5),K79,)</f>
        <v>#REF!</v>
      </c>
      <c r="K79" s="186" t="str">
        <f>IF(D79="","ZZZ9",IF(AND(#REF!&gt;0,#REF!&lt;5),D79&amp;#REF!,D79&amp;"9"))</f>
        <v>ZZZ9</v>
      </c>
      <c r="L79" s="190">
        <f t="shared" si="0"/>
        <v>999</v>
      </c>
      <c r="M79" s="218">
        <f t="shared" si="1"/>
        <v>999</v>
      </c>
      <c r="N79" s="214"/>
      <c r="O79" s="183"/>
      <c r="P79" s="113">
        <f t="shared" si="2"/>
        <v>999</v>
      </c>
      <c r="Q79" s="96"/>
    </row>
    <row r="80" spans="1:17" s="11" customFormat="1" ht="18.75" customHeight="1">
      <c r="A80" s="191">
        <v>74</v>
      </c>
      <c r="B80" s="94"/>
      <c r="C80" s="94"/>
      <c r="D80" s="95"/>
      <c r="E80" s="206"/>
      <c r="F80" s="112"/>
      <c r="G80" s="112"/>
      <c r="H80" s="395"/>
      <c r="I80" s="221"/>
      <c r="J80" s="188" t="e">
        <f>IF(AND(Q80="",#REF!&gt;0,#REF!&lt;5),K80,)</f>
        <v>#REF!</v>
      </c>
      <c r="K80" s="186" t="str">
        <f>IF(D80="","ZZZ9",IF(AND(#REF!&gt;0,#REF!&lt;5),D80&amp;#REF!,D80&amp;"9"))</f>
        <v>ZZZ9</v>
      </c>
      <c r="L80" s="190">
        <f t="shared" si="0"/>
        <v>999</v>
      </c>
      <c r="M80" s="218">
        <f t="shared" si="1"/>
        <v>999</v>
      </c>
      <c r="N80" s="214"/>
      <c r="O80" s="183"/>
      <c r="P80" s="113">
        <f t="shared" si="2"/>
        <v>999</v>
      </c>
      <c r="Q80" s="96"/>
    </row>
    <row r="81" spans="1:17" s="11" customFormat="1" ht="18.75" customHeight="1">
      <c r="A81" s="191">
        <v>75</v>
      </c>
      <c r="B81" s="94"/>
      <c r="C81" s="94"/>
      <c r="D81" s="95"/>
      <c r="E81" s="206"/>
      <c r="F81" s="112"/>
      <c r="G81" s="112"/>
      <c r="H81" s="395"/>
      <c r="I81" s="221"/>
      <c r="J81" s="188" t="e">
        <f>IF(AND(Q81="",#REF!&gt;0,#REF!&lt;5),K81,)</f>
        <v>#REF!</v>
      </c>
      <c r="K81" s="186" t="str">
        <f>IF(D81="","ZZZ9",IF(AND(#REF!&gt;0,#REF!&lt;5),D81&amp;#REF!,D81&amp;"9"))</f>
        <v>ZZZ9</v>
      </c>
      <c r="L81" s="190">
        <f t="shared" si="0"/>
        <v>999</v>
      </c>
      <c r="M81" s="218">
        <f t="shared" si="1"/>
        <v>999</v>
      </c>
      <c r="N81" s="214"/>
      <c r="O81" s="183"/>
      <c r="P81" s="113">
        <f t="shared" si="2"/>
        <v>999</v>
      </c>
      <c r="Q81" s="96"/>
    </row>
    <row r="82" spans="1:17" s="11" customFormat="1" ht="18.75" customHeight="1">
      <c r="A82" s="191">
        <v>76</v>
      </c>
      <c r="B82" s="94"/>
      <c r="C82" s="94"/>
      <c r="D82" s="95"/>
      <c r="E82" s="206"/>
      <c r="F82" s="112"/>
      <c r="G82" s="112"/>
      <c r="H82" s="395"/>
      <c r="I82" s="221"/>
      <c r="J82" s="188" t="e">
        <f>IF(AND(Q82="",#REF!&gt;0,#REF!&lt;5),K82,)</f>
        <v>#REF!</v>
      </c>
      <c r="K82" s="186" t="str">
        <f>IF(D82="","ZZZ9",IF(AND(#REF!&gt;0,#REF!&lt;5),D82&amp;#REF!,D82&amp;"9"))</f>
        <v>ZZZ9</v>
      </c>
      <c r="L82" s="190">
        <f t="shared" si="0"/>
        <v>999</v>
      </c>
      <c r="M82" s="218">
        <f t="shared" si="1"/>
        <v>999</v>
      </c>
      <c r="N82" s="214"/>
      <c r="O82" s="183"/>
      <c r="P82" s="113">
        <f t="shared" si="2"/>
        <v>999</v>
      </c>
      <c r="Q82" s="96"/>
    </row>
    <row r="83" spans="1:17" s="11" customFormat="1" ht="18.75" customHeight="1">
      <c r="A83" s="191">
        <v>77</v>
      </c>
      <c r="B83" s="94"/>
      <c r="C83" s="94"/>
      <c r="D83" s="95"/>
      <c r="E83" s="206"/>
      <c r="F83" s="112"/>
      <c r="G83" s="112"/>
      <c r="H83" s="395"/>
      <c r="I83" s="221"/>
      <c r="J83" s="188" t="e">
        <f>IF(AND(Q83="",#REF!&gt;0,#REF!&lt;5),K83,)</f>
        <v>#REF!</v>
      </c>
      <c r="K83" s="186" t="str">
        <f>IF(D83="","ZZZ9",IF(AND(#REF!&gt;0,#REF!&lt;5),D83&amp;#REF!,D83&amp;"9"))</f>
        <v>ZZZ9</v>
      </c>
      <c r="L83" s="190">
        <f t="shared" si="0"/>
        <v>999</v>
      </c>
      <c r="M83" s="218">
        <f t="shared" si="1"/>
        <v>999</v>
      </c>
      <c r="N83" s="214"/>
      <c r="O83" s="183"/>
      <c r="P83" s="113">
        <f t="shared" si="2"/>
        <v>999</v>
      </c>
      <c r="Q83" s="96"/>
    </row>
    <row r="84" spans="1:17" s="11" customFormat="1" ht="18.75" customHeight="1">
      <c r="A84" s="191">
        <v>78</v>
      </c>
      <c r="B84" s="94"/>
      <c r="C84" s="94"/>
      <c r="D84" s="95"/>
      <c r="E84" s="206"/>
      <c r="F84" s="112"/>
      <c r="G84" s="112"/>
      <c r="H84" s="395"/>
      <c r="I84" s="221"/>
      <c r="J84" s="188" t="e">
        <f>IF(AND(Q84="",#REF!&gt;0,#REF!&lt;5),K84,)</f>
        <v>#REF!</v>
      </c>
      <c r="K84" s="186" t="str">
        <f>IF(D84="","ZZZ9",IF(AND(#REF!&gt;0,#REF!&lt;5),D84&amp;#REF!,D84&amp;"9"))</f>
        <v>ZZZ9</v>
      </c>
      <c r="L84" s="190">
        <f t="shared" si="0"/>
        <v>999</v>
      </c>
      <c r="M84" s="218">
        <f t="shared" si="1"/>
        <v>999</v>
      </c>
      <c r="N84" s="214"/>
      <c r="O84" s="183"/>
      <c r="P84" s="113">
        <f t="shared" si="2"/>
        <v>999</v>
      </c>
      <c r="Q84" s="96"/>
    </row>
    <row r="85" spans="1:17" s="11" customFormat="1" ht="18.75" customHeight="1">
      <c r="A85" s="191">
        <v>79</v>
      </c>
      <c r="B85" s="94"/>
      <c r="C85" s="94"/>
      <c r="D85" s="95"/>
      <c r="E85" s="206"/>
      <c r="F85" s="112"/>
      <c r="G85" s="112"/>
      <c r="H85" s="395"/>
      <c r="I85" s="221"/>
      <c r="J85" s="188" t="e">
        <f>IF(AND(Q85="",#REF!&gt;0,#REF!&lt;5),K85,)</f>
        <v>#REF!</v>
      </c>
      <c r="K85" s="186" t="str">
        <f>IF(D85="","ZZZ9",IF(AND(#REF!&gt;0,#REF!&lt;5),D85&amp;#REF!,D85&amp;"9"))</f>
        <v>ZZZ9</v>
      </c>
      <c r="L85" s="190">
        <f t="shared" si="0"/>
        <v>999</v>
      </c>
      <c r="M85" s="218">
        <f t="shared" si="1"/>
        <v>999</v>
      </c>
      <c r="N85" s="214"/>
      <c r="O85" s="183"/>
      <c r="P85" s="113">
        <f t="shared" si="2"/>
        <v>999</v>
      </c>
      <c r="Q85" s="96"/>
    </row>
    <row r="86" spans="1:17" s="11" customFormat="1" ht="18.75" customHeight="1">
      <c r="A86" s="191">
        <v>80</v>
      </c>
      <c r="B86" s="94"/>
      <c r="C86" s="94"/>
      <c r="D86" s="95"/>
      <c r="E86" s="206"/>
      <c r="F86" s="112"/>
      <c r="G86" s="112"/>
      <c r="H86" s="395"/>
      <c r="I86" s="221"/>
      <c r="J86" s="188" t="e">
        <f>IF(AND(Q86="",#REF!&gt;0,#REF!&lt;5),K86,)</f>
        <v>#REF!</v>
      </c>
      <c r="K86" s="186" t="str">
        <f>IF(D86="","ZZZ9",IF(AND(#REF!&gt;0,#REF!&lt;5),D86&amp;#REF!,D86&amp;"9"))</f>
        <v>ZZZ9</v>
      </c>
      <c r="L86" s="190">
        <f t="shared" si="0"/>
        <v>999</v>
      </c>
      <c r="M86" s="218">
        <f t="shared" si="1"/>
        <v>999</v>
      </c>
      <c r="N86" s="214"/>
      <c r="O86" s="183"/>
      <c r="P86" s="113">
        <f t="shared" si="2"/>
        <v>999</v>
      </c>
      <c r="Q86" s="96"/>
    </row>
    <row r="87" spans="1:17" s="11" customFormat="1" ht="18.75" customHeight="1">
      <c r="A87" s="191">
        <v>81</v>
      </c>
      <c r="B87" s="94"/>
      <c r="C87" s="94"/>
      <c r="D87" s="95"/>
      <c r="E87" s="206"/>
      <c r="F87" s="112"/>
      <c r="G87" s="112"/>
      <c r="H87" s="395"/>
      <c r="I87" s="221"/>
      <c r="J87" s="188" t="e">
        <f>IF(AND(Q87="",#REF!&gt;0,#REF!&lt;5),K87,)</f>
        <v>#REF!</v>
      </c>
      <c r="K87" s="186" t="str">
        <f>IF(D87="","ZZZ9",IF(AND(#REF!&gt;0,#REF!&lt;5),D87&amp;#REF!,D87&amp;"9"))</f>
        <v>ZZZ9</v>
      </c>
      <c r="L87" s="190">
        <f t="shared" si="0"/>
        <v>999</v>
      </c>
      <c r="M87" s="218">
        <f t="shared" si="1"/>
        <v>999</v>
      </c>
      <c r="N87" s="214"/>
      <c r="O87" s="183"/>
      <c r="P87" s="113">
        <f t="shared" si="2"/>
        <v>999</v>
      </c>
      <c r="Q87" s="96"/>
    </row>
    <row r="88" spans="1:17" s="11" customFormat="1" ht="18.75" customHeight="1">
      <c r="A88" s="191">
        <v>82</v>
      </c>
      <c r="B88" s="94"/>
      <c r="C88" s="94"/>
      <c r="D88" s="95"/>
      <c r="E88" s="206"/>
      <c r="F88" s="112"/>
      <c r="G88" s="112"/>
      <c r="H88" s="395"/>
      <c r="I88" s="221"/>
      <c r="J88" s="188" t="e">
        <f>IF(AND(Q88="",#REF!&gt;0,#REF!&lt;5),K88,)</f>
        <v>#REF!</v>
      </c>
      <c r="K88" s="186" t="str">
        <f>IF(D88="","ZZZ9",IF(AND(#REF!&gt;0,#REF!&lt;5),D88&amp;#REF!,D88&amp;"9"))</f>
        <v>ZZZ9</v>
      </c>
      <c r="L88" s="190">
        <f t="shared" si="0"/>
        <v>999</v>
      </c>
      <c r="M88" s="218">
        <f t="shared" si="1"/>
        <v>999</v>
      </c>
      <c r="N88" s="214"/>
      <c r="O88" s="183"/>
      <c r="P88" s="113">
        <f t="shared" si="2"/>
        <v>999</v>
      </c>
      <c r="Q88" s="96"/>
    </row>
    <row r="89" spans="1:17" s="11" customFormat="1" ht="18.75" customHeight="1">
      <c r="A89" s="191">
        <v>83</v>
      </c>
      <c r="B89" s="94"/>
      <c r="C89" s="94"/>
      <c r="D89" s="95"/>
      <c r="E89" s="206"/>
      <c r="F89" s="112"/>
      <c r="G89" s="112"/>
      <c r="H89" s="395"/>
      <c r="I89" s="221"/>
      <c r="J89" s="188" t="e">
        <f>IF(AND(Q89="",#REF!&gt;0,#REF!&lt;5),K89,)</f>
        <v>#REF!</v>
      </c>
      <c r="K89" s="186" t="str">
        <f>IF(D89="","ZZZ9",IF(AND(#REF!&gt;0,#REF!&lt;5),D89&amp;#REF!,D89&amp;"9"))</f>
        <v>ZZZ9</v>
      </c>
      <c r="L89" s="190">
        <f t="shared" si="0"/>
        <v>999</v>
      </c>
      <c r="M89" s="218">
        <f t="shared" si="1"/>
        <v>999</v>
      </c>
      <c r="N89" s="214"/>
      <c r="O89" s="183"/>
      <c r="P89" s="113">
        <f t="shared" si="2"/>
        <v>999</v>
      </c>
      <c r="Q89" s="96"/>
    </row>
    <row r="90" spans="1:17" s="11" customFormat="1" ht="18.75" customHeight="1">
      <c r="A90" s="191">
        <v>84</v>
      </c>
      <c r="B90" s="94"/>
      <c r="C90" s="94"/>
      <c r="D90" s="95"/>
      <c r="E90" s="206"/>
      <c r="F90" s="112"/>
      <c r="G90" s="112"/>
      <c r="H90" s="395"/>
      <c r="I90" s="221"/>
      <c r="J90" s="188" t="e">
        <f>IF(AND(Q90="",#REF!&gt;0,#REF!&lt;5),K90,)</f>
        <v>#REF!</v>
      </c>
      <c r="K90" s="186" t="str">
        <f>IF(D90="","ZZZ9",IF(AND(#REF!&gt;0,#REF!&lt;5),D90&amp;#REF!,D90&amp;"9"))</f>
        <v>ZZZ9</v>
      </c>
      <c r="L90" s="190">
        <f t="shared" si="0"/>
        <v>999</v>
      </c>
      <c r="M90" s="218">
        <f t="shared" si="1"/>
        <v>999</v>
      </c>
      <c r="N90" s="214"/>
      <c r="O90" s="183"/>
      <c r="P90" s="113">
        <f t="shared" si="2"/>
        <v>999</v>
      </c>
      <c r="Q90" s="96"/>
    </row>
    <row r="91" spans="1:17" s="11" customFormat="1" ht="18.75" customHeight="1">
      <c r="A91" s="191">
        <v>85</v>
      </c>
      <c r="B91" s="94"/>
      <c r="C91" s="94"/>
      <c r="D91" s="95"/>
      <c r="E91" s="206"/>
      <c r="F91" s="112"/>
      <c r="G91" s="112"/>
      <c r="H91" s="395"/>
      <c r="I91" s="221"/>
      <c r="J91" s="188" t="e">
        <f>IF(AND(Q91="",#REF!&gt;0,#REF!&lt;5),K91,)</f>
        <v>#REF!</v>
      </c>
      <c r="K91" s="186" t="str">
        <f>IF(D91="","ZZZ9",IF(AND(#REF!&gt;0,#REF!&lt;5),D91&amp;#REF!,D91&amp;"9"))</f>
        <v>ZZZ9</v>
      </c>
      <c r="L91" s="190">
        <f t="shared" si="0"/>
        <v>999</v>
      </c>
      <c r="M91" s="218">
        <f t="shared" si="1"/>
        <v>999</v>
      </c>
      <c r="N91" s="214"/>
      <c r="O91" s="183"/>
      <c r="P91" s="113">
        <f t="shared" si="2"/>
        <v>999</v>
      </c>
      <c r="Q91" s="96"/>
    </row>
    <row r="92" spans="1:17" s="11" customFormat="1" ht="18.75" customHeight="1">
      <c r="A92" s="191">
        <v>86</v>
      </c>
      <c r="B92" s="94"/>
      <c r="C92" s="94"/>
      <c r="D92" s="95"/>
      <c r="E92" s="206"/>
      <c r="F92" s="112"/>
      <c r="G92" s="112"/>
      <c r="H92" s="395"/>
      <c r="I92" s="221"/>
      <c r="J92" s="188" t="e">
        <f>IF(AND(Q92="",#REF!&gt;0,#REF!&lt;5),K92,)</f>
        <v>#REF!</v>
      </c>
      <c r="K92" s="186" t="str">
        <f>IF(D92="","ZZZ9",IF(AND(#REF!&gt;0,#REF!&lt;5),D92&amp;#REF!,D92&amp;"9"))</f>
        <v>ZZZ9</v>
      </c>
      <c r="L92" s="190">
        <f t="shared" si="0"/>
        <v>999</v>
      </c>
      <c r="M92" s="218">
        <f t="shared" si="1"/>
        <v>999</v>
      </c>
      <c r="N92" s="214"/>
      <c r="O92" s="183"/>
      <c r="P92" s="113">
        <f t="shared" si="2"/>
        <v>999</v>
      </c>
      <c r="Q92" s="96"/>
    </row>
    <row r="93" spans="1:17" s="11" customFormat="1" ht="18.75" customHeight="1">
      <c r="A93" s="191">
        <v>87</v>
      </c>
      <c r="B93" s="94"/>
      <c r="C93" s="94"/>
      <c r="D93" s="95"/>
      <c r="E93" s="206"/>
      <c r="F93" s="112"/>
      <c r="G93" s="112"/>
      <c r="H93" s="395"/>
      <c r="I93" s="221"/>
      <c r="J93" s="188" t="e">
        <f>IF(AND(Q93="",#REF!&gt;0,#REF!&lt;5),K93,)</f>
        <v>#REF!</v>
      </c>
      <c r="K93" s="186" t="str">
        <f>IF(D93="","ZZZ9",IF(AND(#REF!&gt;0,#REF!&lt;5),D93&amp;#REF!,D93&amp;"9"))</f>
        <v>ZZZ9</v>
      </c>
      <c r="L93" s="190">
        <f t="shared" si="0"/>
        <v>999</v>
      </c>
      <c r="M93" s="218">
        <f t="shared" si="1"/>
        <v>999</v>
      </c>
      <c r="N93" s="214"/>
      <c r="O93" s="183"/>
      <c r="P93" s="113">
        <f t="shared" si="2"/>
        <v>999</v>
      </c>
      <c r="Q93" s="96"/>
    </row>
    <row r="94" spans="1:17" s="11" customFormat="1" ht="18.75" customHeight="1">
      <c r="A94" s="191">
        <v>88</v>
      </c>
      <c r="B94" s="94"/>
      <c r="C94" s="94"/>
      <c r="D94" s="95"/>
      <c r="E94" s="206"/>
      <c r="F94" s="112"/>
      <c r="G94" s="112"/>
      <c r="H94" s="395"/>
      <c r="I94" s="221"/>
      <c r="J94" s="188" t="e">
        <f>IF(AND(Q94="",#REF!&gt;0,#REF!&lt;5),K94,)</f>
        <v>#REF!</v>
      </c>
      <c r="K94" s="186" t="str">
        <f>IF(D94="","ZZZ9",IF(AND(#REF!&gt;0,#REF!&lt;5),D94&amp;#REF!,D94&amp;"9"))</f>
        <v>ZZZ9</v>
      </c>
      <c r="L94" s="190">
        <f t="shared" si="0"/>
        <v>999</v>
      </c>
      <c r="M94" s="218">
        <f t="shared" si="1"/>
        <v>999</v>
      </c>
      <c r="N94" s="214"/>
      <c r="O94" s="183"/>
      <c r="P94" s="113">
        <f t="shared" si="2"/>
        <v>999</v>
      </c>
      <c r="Q94" s="96"/>
    </row>
    <row r="95" spans="1:17" s="11" customFormat="1" ht="18.75" customHeight="1">
      <c r="A95" s="191">
        <v>89</v>
      </c>
      <c r="B95" s="94"/>
      <c r="C95" s="94"/>
      <c r="D95" s="95"/>
      <c r="E95" s="206"/>
      <c r="F95" s="112"/>
      <c r="G95" s="112"/>
      <c r="H95" s="395"/>
      <c r="I95" s="221"/>
      <c r="J95" s="188" t="e">
        <f>IF(AND(Q95="",#REF!&gt;0,#REF!&lt;5),K95,)</f>
        <v>#REF!</v>
      </c>
      <c r="K95" s="186" t="str">
        <f>IF(D95="","ZZZ9",IF(AND(#REF!&gt;0,#REF!&lt;5),D95&amp;#REF!,D95&amp;"9"))</f>
        <v>ZZZ9</v>
      </c>
      <c r="L95" s="190">
        <f t="shared" si="0"/>
        <v>999</v>
      </c>
      <c r="M95" s="218">
        <f t="shared" si="1"/>
        <v>999</v>
      </c>
      <c r="N95" s="214"/>
      <c r="O95" s="183"/>
      <c r="P95" s="113">
        <f t="shared" si="2"/>
        <v>999</v>
      </c>
      <c r="Q95" s="96"/>
    </row>
    <row r="96" spans="1:17" s="11" customFormat="1" ht="18.75" customHeight="1">
      <c r="A96" s="191">
        <v>90</v>
      </c>
      <c r="B96" s="94"/>
      <c r="C96" s="94"/>
      <c r="D96" s="95"/>
      <c r="E96" s="206"/>
      <c r="F96" s="112"/>
      <c r="G96" s="112"/>
      <c r="H96" s="395"/>
      <c r="I96" s="221"/>
      <c r="J96" s="188" t="e">
        <f>IF(AND(Q96="",#REF!&gt;0,#REF!&lt;5),K96,)</f>
        <v>#REF!</v>
      </c>
      <c r="K96" s="186" t="str">
        <f>IF(D96="","ZZZ9",IF(AND(#REF!&gt;0,#REF!&lt;5),D96&amp;#REF!,D96&amp;"9"))</f>
        <v>ZZZ9</v>
      </c>
      <c r="L96" s="190">
        <f t="shared" si="0"/>
        <v>999</v>
      </c>
      <c r="M96" s="218">
        <f t="shared" si="1"/>
        <v>999</v>
      </c>
      <c r="N96" s="214"/>
      <c r="O96" s="183"/>
      <c r="P96" s="113">
        <f t="shared" si="2"/>
        <v>999</v>
      </c>
      <c r="Q96" s="96"/>
    </row>
    <row r="97" spans="1:17" s="11" customFormat="1" ht="18.75" customHeight="1">
      <c r="A97" s="191">
        <v>91</v>
      </c>
      <c r="B97" s="94"/>
      <c r="C97" s="94"/>
      <c r="D97" s="95"/>
      <c r="E97" s="206"/>
      <c r="F97" s="112"/>
      <c r="G97" s="112"/>
      <c r="H97" s="395"/>
      <c r="I97" s="221"/>
      <c r="J97" s="188" t="e">
        <f>IF(AND(Q97="",#REF!&gt;0,#REF!&lt;5),K97,)</f>
        <v>#REF!</v>
      </c>
      <c r="K97" s="186" t="str">
        <f>IF(D97="","ZZZ9",IF(AND(#REF!&gt;0,#REF!&lt;5),D97&amp;#REF!,D97&amp;"9"))</f>
        <v>ZZZ9</v>
      </c>
      <c r="L97" s="190">
        <f t="shared" si="0"/>
        <v>999</v>
      </c>
      <c r="M97" s="218">
        <f t="shared" si="1"/>
        <v>999</v>
      </c>
      <c r="N97" s="214"/>
      <c r="O97" s="183"/>
      <c r="P97" s="113">
        <f t="shared" si="2"/>
        <v>999</v>
      </c>
      <c r="Q97" s="96"/>
    </row>
    <row r="98" spans="1:17" s="11" customFormat="1" ht="18.75" customHeight="1">
      <c r="A98" s="191">
        <v>92</v>
      </c>
      <c r="B98" s="94"/>
      <c r="C98" s="94"/>
      <c r="D98" s="95"/>
      <c r="E98" s="206"/>
      <c r="F98" s="112"/>
      <c r="G98" s="112"/>
      <c r="H98" s="395"/>
      <c r="I98" s="221"/>
      <c r="J98" s="188" t="e">
        <f>IF(AND(Q98="",#REF!&gt;0,#REF!&lt;5),K98,)</f>
        <v>#REF!</v>
      </c>
      <c r="K98" s="186" t="str">
        <f>IF(D98="","ZZZ9",IF(AND(#REF!&gt;0,#REF!&lt;5),D98&amp;#REF!,D98&amp;"9"))</f>
        <v>ZZZ9</v>
      </c>
      <c r="L98" s="190">
        <f t="shared" si="0"/>
        <v>999</v>
      </c>
      <c r="M98" s="218">
        <f t="shared" si="1"/>
        <v>999</v>
      </c>
      <c r="N98" s="214"/>
      <c r="O98" s="183"/>
      <c r="P98" s="113">
        <f t="shared" si="2"/>
        <v>999</v>
      </c>
      <c r="Q98" s="96"/>
    </row>
    <row r="99" spans="1:17" s="11" customFormat="1" ht="18.75" customHeight="1">
      <c r="A99" s="191">
        <v>93</v>
      </c>
      <c r="B99" s="94"/>
      <c r="C99" s="94"/>
      <c r="D99" s="95"/>
      <c r="E99" s="206"/>
      <c r="F99" s="112"/>
      <c r="G99" s="112"/>
      <c r="H99" s="395"/>
      <c r="I99" s="221"/>
      <c r="J99" s="188" t="e">
        <f>IF(AND(Q99="",#REF!&gt;0,#REF!&lt;5),K99,)</f>
        <v>#REF!</v>
      </c>
      <c r="K99" s="186" t="str">
        <f>IF(D99="","ZZZ9",IF(AND(#REF!&gt;0,#REF!&lt;5),D99&amp;#REF!,D99&amp;"9"))</f>
        <v>ZZZ9</v>
      </c>
      <c r="L99" s="190">
        <f t="shared" si="0"/>
        <v>999</v>
      </c>
      <c r="M99" s="218">
        <f t="shared" si="1"/>
        <v>999</v>
      </c>
      <c r="N99" s="214"/>
      <c r="O99" s="183"/>
      <c r="P99" s="113">
        <f t="shared" si="2"/>
        <v>999</v>
      </c>
      <c r="Q99" s="96"/>
    </row>
    <row r="100" spans="1:17" s="11" customFormat="1" ht="18.75" customHeight="1">
      <c r="A100" s="191">
        <v>94</v>
      </c>
      <c r="B100" s="94"/>
      <c r="C100" s="94"/>
      <c r="D100" s="95"/>
      <c r="E100" s="206"/>
      <c r="F100" s="112"/>
      <c r="G100" s="112"/>
      <c r="H100" s="395"/>
      <c r="I100" s="221"/>
      <c r="J100" s="188" t="e">
        <f>IF(AND(Q100="",#REF!&gt;0,#REF!&lt;5),K100,)</f>
        <v>#REF!</v>
      </c>
      <c r="K100" s="186" t="str">
        <f>IF(D100="","ZZZ9",IF(AND(#REF!&gt;0,#REF!&lt;5),D100&amp;#REF!,D100&amp;"9"))</f>
        <v>ZZZ9</v>
      </c>
      <c r="L100" s="190">
        <f t="shared" si="0"/>
        <v>999</v>
      </c>
      <c r="M100" s="218">
        <f t="shared" si="1"/>
        <v>999</v>
      </c>
      <c r="N100" s="214"/>
      <c r="O100" s="183"/>
      <c r="P100" s="113">
        <f t="shared" si="2"/>
        <v>999</v>
      </c>
      <c r="Q100" s="96"/>
    </row>
    <row r="101" spans="1:17" s="11" customFormat="1" ht="18.75" customHeight="1">
      <c r="A101" s="191">
        <v>95</v>
      </c>
      <c r="B101" s="94"/>
      <c r="C101" s="94"/>
      <c r="D101" s="95"/>
      <c r="E101" s="206"/>
      <c r="F101" s="112"/>
      <c r="G101" s="112"/>
      <c r="H101" s="395"/>
      <c r="I101" s="221"/>
      <c r="J101" s="188" t="e">
        <f>IF(AND(Q101="",#REF!&gt;0,#REF!&lt;5),K101,)</f>
        <v>#REF!</v>
      </c>
      <c r="K101" s="186" t="str">
        <f>IF(D101="","ZZZ9",IF(AND(#REF!&gt;0,#REF!&lt;5),D101&amp;#REF!,D101&amp;"9"))</f>
        <v>ZZZ9</v>
      </c>
      <c r="L101" s="190">
        <f t="shared" si="0"/>
        <v>999</v>
      </c>
      <c r="M101" s="218">
        <f t="shared" si="1"/>
        <v>999</v>
      </c>
      <c r="N101" s="214"/>
      <c r="O101" s="183"/>
      <c r="P101" s="113">
        <f t="shared" si="2"/>
        <v>999</v>
      </c>
      <c r="Q101" s="96"/>
    </row>
    <row r="102" spans="1:17" s="11" customFormat="1" ht="18.75" customHeight="1">
      <c r="A102" s="191">
        <v>96</v>
      </c>
      <c r="B102" s="94"/>
      <c r="C102" s="94"/>
      <c r="D102" s="95"/>
      <c r="E102" s="206"/>
      <c r="F102" s="112"/>
      <c r="G102" s="112"/>
      <c r="H102" s="395"/>
      <c r="I102" s="221"/>
      <c r="J102" s="188" t="e">
        <f>IF(AND(Q102="",#REF!&gt;0,#REF!&lt;5),K102,)</f>
        <v>#REF!</v>
      </c>
      <c r="K102" s="186" t="str">
        <f>IF(D102="","ZZZ9",IF(AND(#REF!&gt;0,#REF!&lt;5),D102&amp;#REF!,D102&amp;"9"))</f>
        <v>ZZZ9</v>
      </c>
      <c r="L102" s="190">
        <f t="shared" si="0"/>
        <v>999</v>
      </c>
      <c r="M102" s="218">
        <f t="shared" si="1"/>
        <v>999</v>
      </c>
      <c r="N102" s="214"/>
      <c r="O102" s="183"/>
      <c r="P102" s="113">
        <f t="shared" si="2"/>
        <v>999</v>
      </c>
      <c r="Q102" s="96"/>
    </row>
    <row r="103" spans="1:17" s="11" customFormat="1" ht="18.75" customHeight="1">
      <c r="A103" s="191">
        <v>97</v>
      </c>
      <c r="B103" s="94"/>
      <c r="C103" s="94"/>
      <c r="D103" s="95"/>
      <c r="E103" s="206"/>
      <c r="F103" s="112"/>
      <c r="G103" s="112"/>
      <c r="H103" s="395"/>
      <c r="I103" s="221"/>
      <c r="J103" s="188" t="e">
        <f>IF(AND(Q103="",#REF!&gt;0,#REF!&lt;5),K103,)</f>
        <v>#REF!</v>
      </c>
      <c r="K103" s="186" t="str">
        <f>IF(D103="","ZZZ9",IF(AND(#REF!&gt;0,#REF!&lt;5),D103&amp;#REF!,D103&amp;"9"))</f>
        <v>ZZZ9</v>
      </c>
      <c r="L103" s="190">
        <f t="shared" si="0"/>
        <v>999</v>
      </c>
      <c r="M103" s="218">
        <f t="shared" si="1"/>
        <v>999</v>
      </c>
      <c r="N103" s="214"/>
      <c r="O103" s="183"/>
      <c r="P103" s="113">
        <f t="shared" si="2"/>
        <v>999</v>
      </c>
      <c r="Q103" s="96"/>
    </row>
    <row r="104" spans="1:17" s="11" customFormat="1" ht="18.75" customHeight="1">
      <c r="A104" s="191">
        <v>98</v>
      </c>
      <c r="B104" s="94"/>
      <c r="C104" s="94"/>
      <c r="D104" s="95"/>
      <c r="E104" s="206"/>
      <c r="F104" s="112"/>
      <c r="G104" s="112"/>
      <c r="H104" s="395"/>
      <c r="I104" s="221"/>
      <c r="J104" s="188" t="e">
        <f>IF(AND(Q104="",#REF!&gt;0,#REF!&lt;5),K104,)</f>
        <v>#REF!</v>
      </c>
      <c r="K104" s="186" t="str">
        <f>IF(D104="","ZZZ9",IF(AND(#REF!&gt;0,#REF!&lt;5),D104&amp;#REF!,D104&amp;"9"))</f>
        <v>ZZZ9</v>
      </c>
      <c r="L104" s="190">
        <f aca="true" t="shared" si="3" ref="L104:L156">IF(Q104="",999,Q104)</f>
        <v>999</v>
      </c>
      <c r="M104" s="218">
        <f aca="true" t="shared" si="4" ref="M104:M156">IF(P104=999,999,1)</f>
        <v>999</v>
      </c>
      <c r="N104" s="214"/>
      <c r="O104" s="183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1">
        <v>99</v>
      </c>
      <c r="B105" s="94"/>
      <c r="C105" s="94"/>
      <c r="D105" s="95"/>
      <c r="E105" s="206"/>
      <c r="F105" s="112"/>
      <c r="G105" s="112"/>
      <c r="H105" s="395"/>
      <c r="I105" s="221"/>
      <c r="J105" s="188" t="e">
        <f>IF(AND(Q105="",#REF!&gt;0,#REF!&lt;5),K105,)</f>
        <v>#REF!</v>
      </c>
      <c r="K105" s="186" t="str">
        <f>IF(D105="","ZZZ9",IF(AND(#REF!&gt;0,#REF!&lt;5),D105&amp;#REF!,D105&amp;"9"))</f>
        <v>ZZZ9</v>
      </c>
      <c r="L105" s="190">
        <f t="shared" si="3"/>
        <v>999</v>
      </c>
      <c r="M105" s="218">
        <f t="shared" si="4"/>
        <v>999</v>
      </c>
      <c r="N105" s="214"/>
      <c r="O105" s="183"/>
      <c r="P105" s="113">
        <f t="shared" si="5"/>
        <v>999</v>
      </c>
      <c r="Q105" s="96"/>
    </row>
    <row r="106" spans="1:17" s="11" customFormat="1" ht="18.75" customHeight="1">
      <c r="A106" s="191">
        <v>100</v>
      </c>
      <c r="B106" s="94"/>
      <c r="C106" s="94"/>
      <c r="D106" s="95"/>
      <c r="E106" s="206"/>
      <c r="F106" s="112"/>
      <c r="G106" s="112"/>
      <c r="H106" s="395"/>
      <c r="I106" s="221"/>
      <c r="J106" s="188" t="e">
        <f>IF(AND(Q106="",#REF!&gt;0,#REF!&lt;5),K106,)</f>
        <v>#REF!</v>
      </c>
      <c r="K106" s="186" t="str">
        <f>IF(D106="","ZZZ9",IF(AND(#REF!&gt;0,#REF!&lt;5),D106&amp;#REF!,D106&amp;"9"))</f>
        <v>ZZZ9</v>
      </c>
      <c r="L106" s="190">
        <f t="shared" si="3"/>
        <v>999</v>
      </c>
      <c r="M106" s="218">
        <f t="shared" si="4"/>
        <v>999</v>
      </c>
      <c r="N106" s="214"/>
      <c r="O106" s="183"/>
      <c r="P106" s="113">
        <f t="shared" si="5"/>
        <v>999</v>
      </c>
      <c r="Q106" s="96"/>
    </row>
    <row r="107" spans="1:17" s="11" customFormat="1" ht="18.75" customHeight="1">
      <c r="A107" s="191">
        <v>101</v>
      </c>
      <c r="B107" s="94"/>
      <c r="C107" s="94"/>
      <c r="D107" s="95"/>
      <c r="E107" s="206"/>
      <c r="F107" s="112"/>
      <c r="G107" s="112"/>
      <c r="H107" s="395"/>
      <c r="I107" s="221"/>
      <c r="J107" s="188" t="e">
        <f>IF(AND(Q107="",#REF!&gt;0,#REF!&lt;5),K107,)</f>
        <v>#REF!</v>
      </c>
      <c r="K107" s="186" t="str">
        <f>IF(D107="","ZZZ9",IF(AND(#REF!&gt;0,#REF!&lt;5),D107&amp;#REF!,D107&amp;"9"))</f>
        <v>ZZZ9</v>
      </c>
      <c r="L107" s="190">
        <f t="shared" si="3"/>
        <v>999</v>
      </c>
      <c r="M107" s="218">
        <f t="shared" si="4"/>
        <v>999</v>
      </c>
      <c r="N107" s="214"/>
      <c r="O107" s="183"/>
      <c r="P107" s="113">
        <f t="shared" si="5"/>
        <v>999</v>
      </c>
      <c r="Q107" s="96"/>
    </row>
    <row r="108" spans="1:17" s="11" customFormat="1" ht="18.75" customHeight="1">
      <c r="A108" s="191">
        <v>102</v>
      </c>
      <c r="B108" s="94"/>
      <c r="C108" s="94"/>
      <c r="D108" s="95"/>
      <c r="E108" s="206"/>
      <c r="F108" s="112"/>
      <c r="G108" s="112"/>
      <c r="H108" s="395"/>
      <c r="I108" s="221"/>
      <c r="J108" s="188" t="e">
        <f>IF(AND(Q108="",#REF!&gt;0,#REF!&lt;5),K108,)</f>
        <v>#REF!</v>
      </c>
      <c r="K108" s="186" t="str">
        <f>IF(D108="","ZZZ9",IF(AND(#REF!&gt;0,#REF!&lt;5),D108&amp;#REF!,D108&amp;"9"))</f>
        <v>ZZZ9</v>
      </c>
      <c r="L108" s="190">
        <f t="shared" si="3"/>
        <v>999</v>
      </c>
      <c r="M108" s="218">
        <f t="shared" si="4"/>
        <v>999</v>
      </c>
      <c r="N108" s="214"/>
      <c r="O108" s="183"/>
      <c r="P108" s="113">
        <f t="shared" si="5"/>
        <v>999</v>
      </c>
      <c r="Q108" s="96"/>
    </row>
    <row r="109" spans="1:17" s="11" customFormat="1" ht="18.75" customHeight="1">
      <c r="A109" s="191">
        <v>103</v>
      </c>
      <c r="B109" s="94"/>
      <c r="C109" s="94"/>
      <c r="D109" s="95"/>
      <c r="E109" s="206"/>
      <c r="F109" s="112"/>
      <c r="G109" s="112"/>
      <c r="H109" s="395"/>
      <c r="I109" s="221"/>
      <c r="J109" s="188" t="e">
        <f>IF(AND(Q109="",#REF!&gt;0,#REF!&lt;5),K109,)</f>
        <v>#REF!</v>
      </c>
      <c r="K109" s="186" t="str">
        <f>IF(D109="","ZZZ9",IF(AND(#REF!&gt;0,#REF!&lt;5),D109&amp;#REF!,D109&amp;"9"))</f>
        <v>ZZZ9</v>
      </c>
      <c r="L109" s="190">
        <f t="shared" si="3"/>
        <v>999</v>
      </c>
      <c r="M109" s="218">
        <f t="shared" si="4"/>
        <v>999</v>
      </c>
      <c r="N109" s="214"/>
      <c r="O109" s="183"/>
      <c r="P109" s="113">
        <f t="shared" si="5"/>
        <v>999</v>
      </c>
      <c r="Q109" s="96"/>
    </row>
    <row r="110" spans="1:17" s="11" customFormat="1" ht="18.75" customHeight="1">
      <c r="A110" s="191">
        <v>104</v>
      </c>
      <c r="B110" s="94"/>
      <c r="C110" s="94"/>
      <c r="D110" s="95"/>
      <c r="E110" s="206"/>
      <c r="F110" s="112"/>
      <c r="G110" s="112"/>
      <c r="H110" s="395"/>
      <c r="I110" s="221"/>
      <c r="J110" s="188" t="e">
        <f>IF(AND(Q110="",#REF!&gt;0,#REF!&lt;5),K110,)</f>
        <v>#REF!</v>
      </c>
      <c r="K110" s="186" t="str">
        <f>IF(D110="","ZZZ9",IF(AND(#REF!&gt;0,#REF!&lt;5),D110&amp;#REF!,D110&amp;"9"))</f>
        <v>ZZZ9</v>
      </c>
      <c r="L110" s="190">
        <f t="shared" si="3"/>
        <v>999</v>
      </c>
      <c r="M110" s="218">
        <f t="shared" si="4"/>
        <v>999</v>
      </c>
      <c r="N110" s="214"/>
      <c r="O110" s="183"/>
      <c r="P110" s="113">
        <f t="shared" si="5"/>
        <v>999</v>
      </c>
      <c r="Q110" s="96"/>
    </row>
    <row r="111" spans="1:17" s="11" customFormat="1" ht="18.75" customHeight="1">
      <c r="A111" s="191">
        <v>105</v>
      </c>
      <c r="B111" s="94"/>
      <c r="C111" s="94"/>
      <c r="D111" s="95"/>
      <c r="E111" s="206"/>
      <c r="F111" s="112"/>
      <c r="G111" s="112"/>
      <c r="H111" s="395"/>
      <c r="I111" s="221"/>
      <c r="J111" s="188" t="e">
        <f>IF(AND(Q111="",#REF!&gt;0,#REF!&lt;5),K111,)</f>
        <v>#REF!</v>
      </c>
      <c r="K111" s="186" t="str">
        <f>IF(D111="","ZZZ9",IF(AND(#REF!&gt;0,#REF!&lt;5),D111&amp;#REF!,D111&amp;"9"))</f>
        <v>ZZZ9</v>
      </c>
      <c r="L111" s="190">
        <f t="shared" si="3"/>
        <v>999</v>
      </c>
      <c r="M111" s="218">
        <f t="shared" si="4"/>
        <v>999</v>
      </c>
      <c r="N111" s="214"/>
      <c r="O111" s="183"/>
      <c r="P111" s="113">
        <f t="shared" si="5"/>
        <v>999</v>
      </c>
      <c r="Q111" s="96"/>
    </row>
    <row r="112" spans="1:17" s="11" customFormat="1" ht="18.75" customHeight="1">
      <c r="A112" s="191">
        <v>106</v>
      </c>
      <c r="B112" s="94"/>
      <c r="C112" s="94"/>
      <c r="D112" s="95"/>
      <c r="E112" s="206"/>
      <c r="F112" s="112"/>
      <c r="G112" s="112"/>
      <c r="H112" s="395"/>
      <c r="I112" s="221"/>
      <c r="J112" s="188" t="e">
        <f>IF(AND(Q112="",#REF!&gt;0,#REF!&lt;5),K112,)</f>
        <v>#REF!</v>
      </c>
      <c r="K112" s="186" t="str">
        <f>IF(D112="","ZZZ9",IF(AND(#REF!&gt;0,#REF!&lt;5),D112&amp;#REF!,D112&amp;"9"))</f>
        <v>ZZZ9</v>
      </c>
      <c r="L112" s="190">
        <f t="shared" si="3"/>
        <v>999</v>
      </c>
      <c r="M112" s="218">
        <f t="shared" si="4"/>
        <v>999</v>
      </c>
      <c r="N112" s="214"/>
      <c r="O112" s="183"/>
      <c r="P112" s="113">
        <f t="shared" si="5"/>
        <v>999</v>
      </c>
      <c r="Q112" s="96"/>
    </row>
    <row r="113" spans="1:17" s="11" customFormat="1" ht="18.75" customHeight="1">
      <c r="A113" s="191">
        <v>107</v>
      </c>
      <c r="B113" s="94"/>
      <c r="C113" s="94"/>
      <c r="D113" s="95"/>
      <c r="E113" s="206"/>
      <c r="F113" s="112"/>
      <c r="G113" s="112"/>
      <c r="H113" s="395"/>
      <c r="I113" s="221"/>
      <c r="J113" s="188" t="e">
        <f>IF(AND(Q113="",#REF!&gt;0,#REF!&lt;5),K113,)</f>
        <v>#REF!</v>
      </c>
      <c r="K113" s="186" t="str">
        <f>IF(D113="","ZZZ9",IF(AND(#REF!&gt;0,#REF!&lt;5),D113&amp;#REF!,D113&amp;"9"))</f>
        <v>ZZZ9</v>
      </c>
      <c r="L113" s="190">
        <f t="shared" si="3"/>
        <v>999</v>
      </c>
      <c r="M113" s="218">
        <f t="shared" si="4"/>
        <v>999</v>
      </c>
      <c r="N113" s="214"/>
      <c r="O113" s="183"/>
      <c r="P113" s="113">
        <f t="shared" si="5"/>
        <v>999</v>
      </c>
      <c r="Q113" s="96"/>
    </row>
    <row r="114" spans="1:17" s="11" customFormat="1" ht="18.75" customHeight="1">
      <c r="A114" s="191">
        <v>108</v>
      </c>
      <c r="B114" s="94"/>
      <c r="C114" s="94"/>
      <c r="D114" s="95"/>
      <c r="E114" s="206"/>
      <c r="F114" s="112"/>
      <c r="G114" s="112"/>
      <c r="H114" s="395"/>
      <c r="I114" s="221"/>
      <c r="J114" s="188" t="e">
        <f>IF(AND(Q114="",#REF!&gt;0,#REF!&lt;5),K114,)</f>
        <v>#REF!</v>
      </c>
      <c r="K114" s="186" t="str">
        <f>IF(D114="","ZZZ9",IF(AND(#REF!&gt;0,#REF!&lt;5),D114&amp;#REF!,D114&amp;"9"))</f>
        <v>ZZZ9</v>
      </c>
      <c r="L114" s="190">
        <f t="shared" si="3"/>
        <v>999</v>
      </c>
      <c r="M114" s="218">
        <f t="shared" si="4"/>
        <v>999</v>
      </c>
      <c r="N114" s="214"/>
      <c r="O114" s="183"/>
      <c r="P114" s="113">
        <f t="shared" si="5"/>
        <v>999</v>
      </c>
      <c r="Q114" s="96"/>
    </row>
    <row r="115" spans="1:17" s="11" customFormat="1" ht="18.75" customHeight="1">
      <c r="A115" s="191">
        <v>109</v>
      </c>
      <c r="B115" s="94"/>
      <c r="C115" s="94"/>
      <c r="D115" s="95"/>
      <c r="E115" s="206"/>
      <c r="F115" s="112"/>
      <c r="G115" s="112"/>
      <c r="H115" s="395"/>
      <c r="I115" s="221"/>
      <c r="J115" s="188" t="e">
        <f>IF(AND(Q115="",#REF!&gt;0,#REF!&lt;5),K115,)</f>
        <v>#REF!</v>
      </c>
      <c r="K115" s="186" t="str">
        <f>IF(D115="","ZZZ9",IF(AND(#REF!&gt;0,#REF!&lt;5),D115&amp;#REF!,D115&amp;"9"))</f>
        <v>ZZZ9</v>
      </c>
      <c r="L115" s="190">
        <f t="shared" si="3"/>
        <v>999</v>
      </c>
      <c r="M115" s="218">
        <f t="shared" si="4"/>
        <v>999</v>
      </c>
      <c r="N115" s="214"/>
      <c r="O115" s="183"/>
      <c r="P115" s="113">
        <f t="shared" si="5"/>
        <v>999</v>
      </c>
      <c r="Q115" s="96"/>
    </row>
    <row r="116" spans="1:17" s="11" customFormat="1" ht="18.75" customHeight="1">
      <c r="A116" s="191">
        <v>110</v>
      </c>
      <c r="B116" s="94"/>
      <c r="C116" s="94"/>
      <c r="D116" s="95"/>
      <c r="E116" s="206"/>
      <c r="F116" s="112"/>
      <c r="G116" s="112"/>
      <c r="H116" s="395"/>
      <c r="I116" s="221"/>
      <c r="J116" s="188" t="e">
        <f>IF(AND(Q116="",#REF!&gt;0,#REF!&lt;5),K116,)</f>
        <v>#REF!</v>
      </c>
      <c r="K116" s="186" t="str">
        <f>IF(D116="","ZZZ9",IF(AND(#REF!&gt;0,#REF!&lt;5),D116&amp;#REF!,D116&amp;"9"))</f>
        <v>ZZZ9</v>
      </c>
      <c r="L116" s="190">
        <f t="shared" si="3"/>
        <v>999</v>
      </c>
      <c r="M116" s="218">
        <f t="shared" si="4"/>
        <v>999</v>
      </c>
      <c r="N116" s="214"/>
      <c r="O116" s="183"/>
      <c r="P116" s="113">
        <f t="shared" si="5"/>
        <v>999</v>
      </c>
      <c r="Q116" s="96"/>
    </row>
    <row r="117" spans="1:17" s="11" customFormat="1" ht="18.75" customHeight="1">
      <c r="A117" s="191">
        <v>111</v>
      </c>
      <c r="B117" s="94"/>
      <c r="C117" s="94"/>
      <c r="D117" s="95"/>
      <c r="E117" s="206"/>
      <c r="F117" s="112"/>
      <c r="G117" s="112"/>
      <c r="H117" s="395"/>
      <c r="I117" s="221"/>
      <c r="J117" s="188" t="e">
        <f>IF(AND(Q117="",#REF!&gt;0,#REF!&lt;5),K117,)</f>
        <v>#REF!</v>
      </c>
      <c r="K117" s="186" t="str">
        <f>IF(D117="","ZZZ9",IF(AND(#REF!&gt;0,#REF!&lt;5),D117&amp;#REF!,D117&amp;"9"))</f>
        <v>ZZZ9</v>
      </c>
      <c r="L117" s="190">
        <f t="shared" si="3"/>
        <v>999</v>
      </c>
      <c r="M117" s="218">
        <f t="shared" si="4"/>
        <v>999</v>
      </c>
      <c r="N117" s="214"/>
      <c r="O117" s="183"/>
      <c r="P117" s="113">
        <f t="shared" si="5"/>
        <v>999</v>
      </c>
      <c r="Q117" s="96"/>
    </row>
    <row r="118" spans="1:17" s="11" customFormat="1" ht="18.75" customHeight="1">
      <c r="A118" s="191">
        <v>112</v>
      </c>
      <c r="B118" s="94"/>
      <c r="C118" s="94"/>
      <c r="D118" s="95"/>
      <c r="E118" s="206"/>
      <c r="F118" s="112"/>
      <c r="G118" s="112"/>
      <c r="H118" s="395"/>
      <c r="I118" s="221"/>
      <c r="J118" s="188" t="e">
        <f>IF(AND(Q118="",#REF!&gt;0,#REF!&lt;5),K118,)</f>
        <v>#REF!</v>
      </c>
      <c r="K118" s="186" t="str">
        <f>IF(D118="","ZZZ9",IF(AND(#REF!&gt;0,#REF!&lt;5),D118&amp;#REF!,D118&amp;"9"))</f>
        <v>ZZZ9</v>
      </c>
      <c r="L118" s="190">
        <f t="shared" si="3"/>
        <v>999</v>
      </c>
      <c r="M118" s="218">
        <f t="shared" si="4"/>
        <v>999</v>
      </c>
      <c r="N118" s="214"/>
      <c r="O118" s="183"/>
      <c r="P118" s="113">
        <f t="shared" si="5"/>
        <v>999</v>
      </c>
      <c r="Q118" s="96"/>
    </row>
    <row r="119" spans="1:17" s="11" customFormat="1" ht="18.75" customHeight="1">
      <c r="A119" s="191">
        <v>113</v>
      </c>
      <c r="B119" s="94"/>
      <c r="C119" s="94"/>
      <c r="D119" s="95"/>
      <c r="E119" s="206"/>
      <c r="F119" s="112"/>
      <c r="G119" s="112"/>
      <c r="H119" s="395"/>
      <c r="I119" s="221"/>
      <c r="J119" s="188" t="e">
        <f>IF(AND(Q119="",#REF!&gt;0,#REF!&lt;5),K119,)</f>
        <v>#REF!</v>
      </c>
      <c r="K119" s="186" t="str">
        <f>IF(D119="","ZZZ9",IF(AND(#REF!&gt;0,#REF!&lt;5),D119&amp;#REF!,D119&amp;"9"))</f>
        <v>ZZZ9</v>
      </c>
      <c r="L119" s="190">
        <f t="shared" si="3"/>
        <v>999</v>
      </c>
      <c r="M119" s="218">
        <f t="shared" si="4"/>
        <v>999</v>
      </c>
      <c r="N119" s="214"/>
      <c r="O119" s="183"/>
      <c r="P119" s="113">
        <f t="shared" si="5"/>
        <v>999</v>
      </c>
      <c r="Q119" s="96"/>
    </row>
    <row r="120" spans="1:17" s="11" customFormat="1" ht="18.75" customHeight="1">
      <c r="A120" s="191">
        <v>114</v>
      </c>
      <c r="B120" s="94"/>
      <c r="C120" s="94"/>
      <c r="D120" s="95"/>
      <c r="E120" s="206"/>
      <c r="F120" s="112"/>
      <c r="G120" s="112"/>
      <c r="H120" s="395"/>
      <c r="I120" s="221"/>
      <c r="J120" s="188" t="e">
        <f>IF(AND(Q120="",#REF!&gt;0,#REF!&lt;5),K120,)</f>
        <v>#REF!</v>
      </c>
      <c r="K120" s="186" t="str">
        <f>IF(D120="","ZZZ9",IF(AND(#REF!&gt;0,#REF!&lt;5),D120&amp;#REF!,D120&amp;"9"))</f>
        <v>ZZZ9</v>
      </c>
      <c r="L120" s="190">
        <f t="shared" si="3"/>
        <v>999</v>
      </c>
      <c r="M120" s="218">
        <f t="shared" si="4"/>
        <v>999</v>
      </c>
      <c r="N120" s="214"/>
      <c r="O120" s="183"/>
      <c r="P120" s="113">
        <f t="shared" si="5"/>
        <v>999</v>
      </c>
      <c r="Q120" s="96"/>
    </row>
    <row r="121" spans="1:17" s="11" customFormat="1" ht="18.75" customHeight="1">
      <c r="A121" s="191">
        <v>115</v>
      </c>
      <c r="B121" s="94"/>
      <c r="C121" s="94"/>
      <c r="D121" s="95"/>
      <c r="E121" s="206"/>
      <c r="F121" s="112"/>
      <c r="G121" s="112"/>
      <c r="H121" s="395"/>
      <c r="I121" s="221"/>
      <c r="J121" s="188" t="e">
        <f>IF(AND(Q121="",#REF!&gt;0,#REF!&lt;5),K121,)</f>
        <v>#REF!</v>
      </c>
      <c r="K121" s="186" t="str">
        <f>IF(D121="","ZZZ9",IF(AND(#REF!&gt;0,#REF!&lt;5),D121&amp;#REF!,D121&amp;"9"))</f>
        <v>ZZZ9</v>
      </c>
      <c r="L121" s="190">
        <f t="shared" si="3"/>
        <v>999</v>
      </c>
      <c r="M121" s="218">
        <f t="shared" si="4"/>
        <v>999</v>
      </c>
      <c r="N121" s="214"/>
      <c r="O121" s="183"/>
      <c r="P121" s="113">
        <f t="shared" si="5"/>
        <v>999</v>
      </c>
      <c r="Q121" s="96"/>
    </row>
    <row r="122" spans="1:17" s="11" customFormat="1" ht="18.75" customHeight="1">
      <c r="A122" s="191">
        <v>116</v>
      </c>
      <c r="B122" s="94"/>
      <c r="C122" s="94"/>
      <c r="D122" s="95"/>
      <c r="E122" s="206"/>
      <c r="F122" s="112"/>
      <c r="G122" s="112"/>
      <c r="H122" s="395"/>
      <c r="I122" s="221"/>
      <c r="J122" s="188" t="e">
        <f>IF(AND(Q122="",#REF!&gt;0,#REF!&lt;5),K122,)</f>
        <v>#REF!</v>
      </c>
      <c r="K122" s="186" t="str">
        <f>IF(D122="","ZZZ9",IF(AND(#REF!&gt;0,#REF!&lt;5),D122&amp;#REF!,D122&amp;"9"))</f>
        <v>ZZZ9</v>
      </c>
      <c r="L122" s="190">
        <f t="shared" si="3"/>
        <v>999</v>
      </c>
      <c r="M122" s="218">
        <f t="shared" si="4"/>
        <v>999</v>
      </c>
      <c r="N122" s="214"/>
      <c r="O122" s="183"/>
      <c r="P122" s="113">
        <f t="shared" si="5"/>
        <v>999</v>
      </c>
      <c r="Q122" s="96"/>
    </row>
    <row r="123" spans="1:17" s="11" customFormat="1" ht="18.75" customHeight="1">
      <c r="A123" s="191">
        <v>117</v>
      </c>
      <c r="B123" s="94"/>
      <c r="C123" s="94"/>
      <c r="D123" s="95"/>
      <c r="E123" s="206"/>
      <c r="F123" s="112"/>
      <c r="G123" s="112"/>
      <c r="H123" s="395"/>
      <c r="I123" s="221"/>
      <c r="J123" s="188" t="e">
        <f>IF(AND(Q123="",#REF!&gt;0,#REF!&lt;5),K123,)</f>
        <v>#REF!</v>
      </c>
      <c r="K123" s="186" t="str">
        <f>IF(D123="","ZZZ9",IF(AND(#REF!&gt;0,#REF!&lt;5),D123&amp;#REF!,D123&amp;"9"))</f>
        <v>ZZZ9</v>
      </c>
      <c r="L123" s="190">
        <f t="shared" si="3"/>
        <v>999</v>
      </c>
      <c r="M123" s="218">
        <f t="shared" si="4"/>
        <v>999</v>
      </c>
      <c r="N123" s="214"/>
      <c r="O123" s="183"/>
      <c r="P123" s="113">
        <f t="shared" si="5"/>
        <v>999</v>
      </c>
      <c r="Q123" s="96"/>
    </row>
    <row r="124" spans="1:17" s="11" customFormat="1" ht="18.75" customHeight="1">
      <c r="A124" s="191">
        <v>118</v>
      </c>
      <c r="B124" s="94"/>
      <c r="C124" s="94"/>
      <c r="D124" s="95"/>
      <c r="E124" s="206"/>
      <c r="F124" s="112"/>
      <c r="G124" s="112"/>
      <c r="H124" s="395"/>
      <c r="I124" s="221"/>
      <c r="J124" s="188" t="e">
        <f>IF(AND(Q124="",#REF!&gt;0,#REF!&lt;5),K124,)</f>
        <v>#REF!</v>
      </c>
      <c r="K124" s="186" t="str">
        <f>IF(D124="","ZZZ9",IF(AND(#REF!&gt;0,#REF!&lt;5),D124&amp;#REF!,D124&amp;"9"))</f>
        <v>ZZZ9</v>
      </c>
      <c r="L124" s="190">
        <f t="shared" si="3"/>
        <v>999</v>
      </c>
      <c r="M124" s="218">
        <f t="shared" si="4"/>
        <v>999</v>
      </c>
      <c r="N124" s="214"/>
      <c r="O124" s="183"/>
      <c r="P124" s="113">
        <f t="shared" si="5"/>
        <v>999</v>
      </c>
      <c r="Q124" s="96"/>
    </row>
    <row r="125" spans="1:17" s="11" customFormat="1" ht="18.75" customHeight="1">
      <c r="A125" s="191">
        <v>119</v>
      </c>
      <c r="B125" s="94"/>
      <c r="C125" s="94"/>
      <c r="D125" s="95"/>
      <c r="E125" s="206"/>
      <c r="F125" s="112"/>
      <c r="G125" s="112"/>
      <c r="H125" s="395"/>
      <c r="I125" s="221"/>
      <c r="J125" s="188" t="e">
        <f>IF(AND(Q125="",#REF!&gt;0,#REF!&lt;5),K125,)</f>
        <v>#REF!</v>
      </c>
      <c r="K125" s="186" t="str">
        <f>IF(D125="","ZZZ9",IF(AND(#REF!&gt;0,#REF!&lt;5),D125&amp;#REF!,D125&amp;"9"))</f>
        <v>ZZZ9</v>
      </c>
      <c r="L125" s="190">
        <f t="shared" si="3"/>
        <v>999</v>
      </c>
      <c r="M125" s="218">
        <f t="shared" si="4"/>
        <v>999</v>
      </c>
      <c r="N125" s="214"/>
      <c r="O125" s="183"/>
      <c r="P125" s="113">
        <f t="shared" si="5"/>
        <v>999</v>
      </c>
      <c r="Q125" s="96"/>
    </row>
    <row r="126" spans="1:17" s="11" customFormat="1" ht="18.75" customHeight="1">
      <c r="A126" s="191">
        <v>120</v>
      </c>
      <c r="B126" s="94"/>
      <c r="C126" s="94"/>
      <c r="D126" s="95"/>
      <c r="E126" s="206"/>
      <c r="F126" s="112"/>
      <c r="G126" s="112"/>
      <c r="H126" s="395"/>
      <c r="I126" s="221"/>
      <c r="J126" s="188" t="e">
        <f>IF(AND(Q126="",#REF!&gt;0,#REF!&lt;5),K126,)</f>
        <v>#REF!</v>
      </c>
      <c r="K126" s="186" t="str">
        <f>IF(D126="","ZZZ9",IF(AND(#REF!&gt;0,#REF!&lt;5),D126&amp;#REF!,D126&amp;"9"))</f>
        <v>ZZZ9</v>
      </c>
      <c r="L126" s="190">
        <f t="shared" si="3"/>
        <v>999</v>
      </c>
      <c r="M126" s="218">
        <f t="shared" si="4"/>
        <v>999</v>
      </c>
      <c r="N126" s="214"/>
      <c r="O126" s="183"/>
      <c r="P126" s="113">
        <f t="shared" si="5"/>
        <v>999</v>
      </c>
      <c r="Q126" s="96"/>
    </row>
    <row r="127" spans="1:17" s="11" customFormat="1" ht="18.75" customHeight="1">
      <c r="A127" s="191">
        <v>121</v>
      </c>
      <c r="B127" s="94"/>
      <c r="C127" s="94"/>
      <c r="D127" s="95"/>
      <c r="E127" s="206"/>
      <c r="F127" s="112"/>
      <c r="G127" s="112"/>
      <c r="H127" s="395"/>
      <c r="I127" s="221"/>
      <c r="J127" s="188" t="e">
        <f>IF(AND(Q127="",#REF!&gt;0,#REF!&lt;5),K127,)</f>
        <v>#REF!</v>
      </c>
      <c r="K127" s="186" t="str">
        <f>IF(D127="","ZZZ9",IF(AND(#REF!&gt;0,#REF!&lt;5),D127&amp;#REF!,D127&amp;"9"))</f>
        <v>ZZZ9</v>
      </c>
      <c r="L127" s="190">
        <f t="shared" si="3"/>
        <v>999</v>
      </c>
      <c r="M127" s="218">
        <f t="shared" si="4"/>
        <v>999</v>
      </c>
      <c r="N127" s="214"/>
      <c r="O127" s="183"/>
      <c r="P127" s="113">
        <f t="shared" si="5"/>
        <v>999</v>
      </c>
      <c r="Q127" s="96"/>
    </row>
    <row r="128" spans="1:17" s="11" customFormat="1" ht="18.75" customHeight="1">
      <c r="A128" s="191">
        <v>122</v>
      </c>
      <c r="B128" s="94"/>
      <c r="C128" s="94"/>
      <c r="D128" s="95"/>
      <c r="E128" s="206"/>
      <c r="F128" s="112"/>
      <c r="G128" s="112"/>
      <c r="H128" s="395"/>
      <c r="I128" s="221"/>
      <c r="J128" s="188" t="e">
        <f>IF(AND(Q128="",#REF!&gt;0,#REF!&lt;5),K128,)</f>
        <v>#REF!</v>
      </c>
      <c r="K128" s="186" t="str">
        <f>IF(D128="","ZZZ9",IF(AND(#REF!&gt;0,#REF!&lt;5),D128&amp;#REF!,D128&amp;"9"))</f>
        <v>ZZZ9</v>
      </c>
      <c r="L128" s="190">
        <f t="shared" si="3"/>
        <v>999</v>
      </c>
      <c r="M128" s="218">
        <f t="shared" si="4"/>
        <v>999</v>
      </c>
      <c r="N128" s="214"/>
      <c r="O128" s="183"/>
      <c r="P128" s="113">
        <f t="shared" si="5"/>
        <v>999</v>
      </c>
      <c r="Q128" s="96"/>
    </row>
    <row r="129" spans="1:17" s="11" customFormat="1" ht="18.75" customHeight="1">
      <c r="A129" s="191">
        <v>123</v>
      </c>
      <c r="B129" s="94"/>
      <c r="C129" s="94"/>
      <c r="D129" s="95"/>
      <c r="E129" s="206"/>
      <c r="F129" s="112"/>
      <c r="G129" s="112"/>
      <c r="H129" s="395"/>
      <c r="I129" s="221"/>
      <c r="J129" s="188" t="e">
        <f>IF(AND(Q129="",#REF!&gt;0,#REF!&lt;5),K129,)</f>
        <v>#REF!</v>
      </c>
      <c r="K129" s="186" t="str">
        <f>IF(D129="","ZZZ9",IF(AND(#REF!&gt;0,#REF!&lt;5),D129&amp;#REF!,D129&amp;"9"))</f>
        <v>ZZZ9</v>
      </c>
      <c r="L129" s="190">
        <f t="shared" si="3"/>
        <v>999</v>
      </c>
      <c r="M129" s="218">
        <f t="shared" si="4"/>
        <v>999</v>
      </c>
      <c r="N129" s="214"/>
      <c r="O129" s="183"/>
      <c r="P129" s="113">
        <f t="shared" si="5"/>
        <v>999</v>
      </c>
      <c r="Q129" s="96"/>
    </row>
    <row r="130" spans="1:17" s="11" customFormat="1" ht="18.75" customHeight="1">
      <c r="A130" s="191">
        <v>124</v>
      </c>
      <c r="B130" s="94"/>
      <c r="C130" s="94"/>
      <c r="D130" s="95"/>
      <c r="E130" s="206"/>
      <c r="F130" s="112"/>
      <c r="G130" s="112"/>
      <c r="H130" s="395"/>
      <c r="I130" s="221"/>
      <c r="J130" s="188" t="e">
        <f>IF(AND(Q130="",#REF!&gt;0,#REF!&lt;5),K130,)</f>
        <v>#REF!</v>
      </c>
      <c r="K130" s="186" t="str">
        <f>IF(D130="","ZZZ9",IF(AND(#REF!&gt;0,#REF!&lt;5),D130&amp;#REF!,D130&amp;"9"))</f>
        <v>ZZZ9</v>
      </c>
      <c r="L130" s="190">
        <f t="shared" si="3"/>
        <v>999</v>
      </c>
      <c r="M130" s="218">
        <f t="shared" si="4"/>
        <v>999</v>
      </c>
      <c r="N130" s="214"/>
      <c r="O130" s="183"/>
      <c r="P130" s="113">
        <f t="shared" si="5"/>
        <v>999</v>
      </c>
      <c r="Q130" s="96"/>
    </row>
    <row r="131" spans="1:17" s="11" customFormat="1" ht="18.75" customHeight="1">
      <c r="A131" s="191">
        <v>125</v>
      </c>
      <c r="B131" s="94"/>
      <c r="C131" s="94"/>
      <c r="D131" s="95"/>
      <c r="E131" s="206"/>
      <c r="F131" s="112"/>
      <c r="G131" s="112"/>
      <c r="H131" s="395"/>
      <c r="I131" s="221"/>
      <c r="J131" s="188" t="e">
        <f>IF(AND(Q131="",#REF!&gt;0,#REF!&lt;5),K131,)</f>
        <v>#REF!</v>
      </c>
      <c r="K131" s="186" t="str">
        <f>IF(D131="","ZZZ9",IF(AND(#REF!&gt;0,#REF!&lt;5),D131&amp;#REF!,D131&amp;"9"))</f>
        <v>ZZZ9</v>
      </c>
      <c r="L131" s="190">
        <f t="shared" si="3"/>
        <v>999</v>
      </c>
      <c r="M131" s="218">
        <f t="shared" si="4"/>
        <v>999</v>
      </c>
      <c r="N131" s="214"/>
      <c r="O131" s="183"/>
      <c r="P131" s="113">
        <f t="shared" si="5"/>
        <v>999</v>
      </c>
      <c r="Q131" s="96"/>
    </row>
    <row r="132" spans="1:17" s="11" customFormat="1" ht="18.75" customHeight="1">
      <c r="A132" s="191">
        <v>126</v>
      </c>
      <c r="B132" s="94"/>
      <c r="C132" s="94"/>
      <c r="D132" s="95"/>
      <c r="E132" s="206"/>
      <c r="F132" s="112"/>
      <c r="G132" s="112"/>
      <c r="H132" s="395"/>
      <c r="I132" s="221"/>
      <c r="J132" s="188" t="e">
        <f>IF(AND(Q132="",#REF!&gt;0,#REF!&lt;5),K132,)</f>
        <v>#REF!</v>
      </c>
      <c r="K132" s="186" t="str">
        <f>IF(D132="","ZZZ9",IF(AND(#REF!&gt;0,#REF!&lt;5),D132&amp;#REF!,D132&amp;"9"))</f>
        <v>ZZZ9</v>
      </c>
      <c r="L132" s="190">
        <f t="shared" si="3"/>
        <v>999</v>
      </c>
      <c r="M132" s="218">
        <f t="shared" si="4"/>
        <v>999</v>
      </c>
      <c r="N132" s="214"/>
      <c r="O132" s="183"/>
      <c r="P132" s="113">
        <f t="shared" si="5"/>
        <v>999</v>
      </c>
      <c r="Q132" s="96"/>
    </row>
    <row r="133" spans="1:17" s="11" customFormat="1" ht="18.75" customHeight="1">
      <c r="A133" s="191">
        <v>127</v>
      </c>
      <c r="B133" s="94"/>
      <c r="C133" s="94"/>
      <c r="D133" s="95"/>
      <c r="E133" s="206"/>
      <c r="F133" s="112"/>
      <c r="G133" s="112"/>
      <c r="H133" s="395"/>
      <c r="I133" s="221"/>
      <c r="J133" s="188" t="e">
        <f>IF(AND(Q133="",#REF!&gt;0,#REF!&lt;5),K133,)</f>
        <v>#REF!</v>
      </c>
      <c r="K133" s="186" t="str">
        <f>IF(D133="","ZZZ9",IF(AND(#REF!&gt;0,#REF!&lt;5),D133&amp;#REF!,D133&amp;"9"))</f>
        <v>ZZZ9</v>
      </c>
      <c r="L133" s="190">
        <f t="shared" si="3"/>
        <v>999</v>
      </c>
      <c r="M133" s="218">
        <f t="shared" si="4"/>
        <v>999</v>
      </c>
      <c r="N133" s="214"/>
      <c r="O133" s="183"/>
      <c r="P133" s="113">
        <f t="shared" si="5"/>
        <v>999</v>
      </c>
      <c r="Q133" s="96"/>
    </row>
    <row r="134" spans="1:17" s="11" customFormat="1" ht="18.75" customHeight="1">
      <c r="A134" s="191">
        <v>128</v>
      </c>
      <c r="B134" s="94"/>
      <c r="C134" s="94"/>
      <c r="D134" s="95"/>
      <c r="E134" s="206"/>
      <c r="F134" s="112"/>
      <c r="G134" s="112"/>
      <c r="H134" s="395"/>
      <c r="I134" s="221"/>
      <c r="J134" s="188" t="e">
        <f>IF(AND(Q134="",#REF!&gt;0,#REF!&lt;5),K134,)</f>
        <v>#REF!</v>
      </c>
      <c r="K134" s="186" t="str">
        <f>IF(D134="","ZZZ9",IF(AND(#REF!&gt;0,#REF!&lt;5),D134&amp;#REF!,D134&amp;"9"))</f>
        <v>ZZZ9</v>
      </c>
      <c r="L134" s="190">
        <f t="shared" si="3"/>
        <v>999</v>
      </c>
      <c r="M134" s="218">
        <f t="shared" si="4"/>
        <v>999</v>
      </c>
      <c r="N134" s="214"/>
      <c r="O134" s="219"/>
      <c r="P134" s="220">
        <f t="shared" si="5"/>
        <v>999</v>
      </c>
      <c r="Q134" s="221"/>
    </row>
    <row r="135" spans="1:17" ht="12.75">
      <c r="A135" s="191">
        <v>129</v>
      </c>
      <c r="B135" s="94"/>
      <c r="C135" s="94"/>
      <c r="D135" s="95"/>
      <c r="E135" s="206"/>
      <c r="F135" s="112"/>
      <c r="G135" s="112"/>
      <c r="H135" s="395"/>
      <c r="I135" s="221"/>
      <c r="J135" s="188" t="e">
        <f>IF(AND(Q135="",#REF!&gt;0,#REF!&lt;5),K135,)</f>
        <v>#REF!</v>
      </c>
      <c r="K135" s="186" t="str">
        <f>IF(D135="","ZZZ9",IF(AND(#REF!&gt;0,#REF!&lt;5),D135&amp;#REF!,D135&amp;"9"))</f>
        <v>ZZZ9</v>
      </c>
      <c r="L135" s="190">
        <f t="shared" si="3"/>
        <v>999</v>
      </c>
      <c r="M135" s="218">
        <f t="shared" si="4"/>
        <v>999</v>
      </c>
      <c r="N135" s="214"/>
      <c r="O135" s="183"/>
      <c r="P135" s="113">
        <f t="shared" si="5"/>
        <v>999</v>
      </c>
      <c r="Q135" s="96"/>
    </row>
    <row r="136" spans="1:17" ht="12.75">
      <c r="A136" s="191">
        <v>130</v>
      </c>
      <c r="B136" s="94"/>
      <c r="C136" s="94"/>
      <c r="D136" s="95"/>
      <c r="E136" s="206"/>
      <c r="F136" s="112"/>
      <c r="G136" s="112"/>
      <c r="H136" s="395"/>
      <c r="I136" s="221"/>
      <c r="J136" s="188" t="e">
        <f>IF(AND(Q136="",#REF!&gt;0,#REF!&lt;5),K136,)</f>
        <v>#REF!</v>
      </c>
      <c r="K136" s="186" t="str">
        <f>IF(D136="","ZZZ9",IF(AND(#REF!&gt;0,#REF!&lt;5),D136&amp;#REF!,D136&amp;"9"))</f>
        <v>ZZZ9</v>
      </c>
      <c r="L136" s="190">
        <f t="shared" si="3"/>
        <v>999</v>
      </c>
      <c r="M136" s="218">
        <f t="shared" si="4"/>
        <v>999</v>
      </c>
      <c r="N136" s="214"/>
      <c r="O136" s="183"/>
      <c r="P136" s="113">
        <f t="shared" si="5"/>
        <v>999</v>
      </c>
      <c r="Q136" s="96"/>
    </row>
    <row r="137" spans="1:17" ht="12.75">
      <c r="A137" s="191">
        <v>131</v>
      </c>
      <c r="B137" s="94"/>
      <c r="C137" s="94"/>
      <c r="D137" s="95"/>
      <c r="E137" s="206"/>
      <c r="F137" s="112"/>
      <c r="G137" s="112"/>
      <c r="H137" s="395"/>
      <c r="I137" s="221"/>
      <c r="J137" s="188" t="e">
        <f>IF(AND(Q137="",#REF!&gt;0,#REF!&lt;5),K137,)</f>
        <v>#REF!</v>
      </c>
      <c r="K137" s="186" t="str">
        <f>IF(D137="","ZZZ9",IF(AND(#REF!&gt;0,#REF!&lt;5),D137&amp;#REF!,D137&amp;"9"))</f>
        <v>ZZZ9</v>
      </c>
      <c r="L137" s="190">
        <f t="shared" si="3"/>
        <v>999</v>
      </c>
      <c r="M137" s="218">
        <f t="shared" si="4"/>
        <v>999</v>
      </c>
      <c r="N137" s="214"/>
      <c r="O137" s="183"/>
      <c r="P137" s="113">
        <f t="shared" si="5"/>
        <v>999</v>
      </c>
      <c r="Q137" s="96"/>
    </row>
    <row r="138" spans="1:17" ht="12.75">
      <c r="A138" s="191">
        <v>132</v>
      </c>
      <c r="B138" s="94"/>
      <c r="C138" s="94"/>
      <c r="D138" s="95"/>
      <c r="E138" s="206"/>
      <c r="F138" s="112"/>
      <c r="G138" s="112"/>
      <c r="H138" s="395"/>
      <c r="I138" s="221"/>
      <c r="J138" s="188" t="e">
        <f>IF(AND(Q138="",#REF!&gt;0,#REF!&lt;5),K138,)</f>
        <v>#REF!</v>
      </c>
      <c r="K138" s="186" t="str">
        <f>IF(D138="","ZZZ9",IF(AND(#REF!&gt;0,#REF!&lt;5),D138&amp;#REF!,D138&amp;"9"))</f>
        <v>ZZZ9</v>
      </c>
      <c r="L138" s="190">
        <f t="shared" si="3"/>
        <v>999</v>
      </c>
      <c r="M138" s="218">
        <f t="shared" si="4"/>
        <v>999</v>
      </c>
      <c r="N138" s="214"/>
      <c r="O138" s="183"/>
      <c r="P138" s="113">
        <f t="shared" si="5"/>
        <v>999</v>
      </c>
      <c r="Q138" s="96"/>
    </row>
    <row r="139" spans="1:17" ht="12.75">
      <c r="A139" s="191">
        <v>133</v>
      </c>
      <c r="B139" s="94"/>
      <c r="C139" s="94"/>
      <c r="D139" s="95"/>
      <c r="E139" s="206"/>
      <c r="F139" s="112"/>
      <c r="G139" s="112"/>
      <c r="H139" s="395"/>
      <c r="I139" s="221"/>
      <c r="J139" s="188" t="e">
        <f>IF(AND(Q139="",#REF!&gt;0,#REF!&lt;5),K139,)</f>
        <v>#REF!</v>
      </c>
      <c r="K139" s="186" t="str">
        <f>IF(D139="","ZZZ9",IF(AND(#REF!&gt;0,#REF!&lt;5),D139&amp;#REF!,D139&amp;"9"))</f>
        <v>ZZZ9</v>
      </c>
      <c r="L139" s="190">
        <f t="shared" si="3"/>
        <v>999</v>
      </c>
      <c r="M139" s="218">
        <f t="shared" si="4"/>
        <v>999</v>
      </c>
      <c r="N139" s="214"/>
      <c r="O139" s="183"/>
      <c r="P139" s="113">
        <f t="shared" si="5"/>
        <v>999</v>
      </c>
      <c r="Q139" s="96"/>
    </row>
    <row r="140" spans="1:17" ht="12.75">
      <c r="A140" s="191">
        <v>134</v>
      </c>
      <c r="B140" s="94"/>
      <c r="C140" s="94"/>
      <c r="D140" s="95"/>
      <c r="E140" s="206"/>
      <c r="F140" s="112"/>
      <c r="G140" s="112"/>
      <c r="H140" s="395"/>
      <c r="I140" s="221"/>
      <c r="J140" s="188" t="e">
        <f>IF(AND(Q140="",#REF!&gt;0,#REF!&lt;5),K140,)</f>
        <v>#REF!</v>
      </c>
      <c r="K140" s="186" t="str">
        <f>IF(D140="","ZZZ9",IF(AND(#REF!&gt;0,#REF!&lt;5),D140&amp;#REF!,D140&amp;"9"))</f>
        <v>ZZZ9</v>
      </c>
      <c r="L140" s="190">
        <f t="shared" si="3"/>
        <v>999</v>
      </c>
      <c r="M140" s="218">
        <f t="shared" si="4"/>
        <v>999</v>
      </c>
      <c r="N140" s="214"/>
      <c r="O140" s="183"/>
      <c r="P140" s="113">
        <f t="shared" si="5"/>
        <v>999</v>
      </c>
      <c r="Q140" s="96"/>
    </row>
    <row r="141" spans="1:17" ht="12.75">
      <c r="A141" s="191">
        <v>135</v>
      </c>
      <c r="B141" s="94"/>
      <c r="C141" s="94"/>
      <c r="D141" s="95"/>
      <c r="E141" s="206"/>
      <c r="F141" s="112"/>
      <c r="G141" s="112"/>
      <c r="H141" s="395"/>
      <c r="I141" s="221"/>
      <c r="J141" s="188" t="e">
        <f>IF(AND(Q141="",#REF!&gt;0,#REF!&lt;5),K141,)</f>
        <v>#REF!</v>
      </c>
      <c r="K141" s="186" t="str">
        <f>IF(D141="","ZZZ9",IF(AND(#REF!&gt;0,#REF!&lt;5),D141&amp;#REF!,D141&amp;"9"))</f>
        <v>ZZZ9</v>
      </c>
      <c r="L141" s="190">
        <f t="shared" si="3"/>
        <v>999</v>
      </c>
      <c r="M141" s="218">
        <f t="shared" si="4"/>
        <v>999</v>
      </c>
      <c r="N141" s="214"/>
      <c r="O141" s="219"/>
      <c r="P141" s="220">
        <f t="shared" si="5"/>
        <v>999</v>
      </c>
      <c r="Q141" s="221"/>
    </row>
    <row r="142" spans="1:17" ht="12.75">
      <c r="A142" s="191">
        <v>136</v>
      </c>
      <c r="B142" s="94"/>
      <c r="C142" s="94"/>
      <c r="D142" s="95"/>
      <c r="E142" s="206"/>
      <c r="F142" s="112"/>
      <c r="G142" s="112"/>
      <c r="H142" s="395"/>
      <c r="I142" s="221"/>
      <c r="J142" s="188" t="e">
        <f>IF(AND(Q142="",#REF!&gt;0,#REF!&lt;5),K142,)</f>
        <v>#REF!</v>
      </c>
      <c r="K142" s="186" t="str">
        <f>IF(D142="","ZZZ9",IF(AND(#REF!&gt;0,#REF!&lt;5),D142&amp;#REF!,D142&amp;"9"))</f>
        <v>ZZZ9</v>
      </c>
      <c r="L142" s="190">
        <f t="shared" si="3"/>
        <v>999</v>
      </c>
      <c r="M142" s="218">
        <f t="shared" si="4"/>
        <v>999</v>
      </c>
      <c r="N142" s="214"/>
      <c r="O142" s="183"/>
      <c r="P142" s="113">
        <f t="shared" si="5"/>
        <v>999</v>
      </c>
      <c r="Q142" s="96"/>
    </row>
    <row r="143" spans="1:17" ht="12.75">
      <c r="A143" s="191">
        <v>137</v>
      </c>
      <c r="B143" s="94"/>
      <c r="C143" s="94"/>
      <c r="D143" s="95"/>
      <c r="E143" s="206"/>
      <c r="F143" s="112"/>
      <c r="G143" s="112"/>
      <c r="H143" s="395"/>
      <c r="I143" s="221"/>
      <c r="J143" s="188" t="e">
        <f>IF(AND(Q143="",#REF!&gt;0,#REF!&lt;5),K143,)</f>
        <v>#REF!</v>
      </c>
      <c r="K143" s="186" t="str">
        <f>IF(D143="","ZZZ9",IF(AND(#REF!&gt;0,#REF!&lt;5),D143&amp;#REF!,D143&amp;"9"))</f>
        <v>ZZZ9</v>
      </c>
      <c r="L143" s="190">
        <f t="shared" si="3"/>
        <v>999</v>
      </c>
      <c r="M143" s="218">
        <f t="shared" si="4"/>
        <v>999</v>
      </c>
      <c r="N143" s="214"/>
      <c r="O143" s="183"/>
      <c r="P143" s="113">
        <f t="shared" si="5"/>
        <v>999</v>
      </c>
      <c r="Q143" s="96"/>
    </row>
    <row r="144" spans="1:17" ht="12.75">
      <c r="A144" s="191">
        <v>138</v>
      </c>
      <c r="B144" s="94"/>
      <c r="C144" s="94"/>
      <c r="D144" s="95"/>
      <c r="E144" s="206"/>
      <c r="F144" s="112"/>
      <c r="G144" s="112"/>
      <c r="H144" s="395"/>
      <c r="I144" s="221"/>
      <c r="J144" s="188" t="e">
        <f>IF(AND(Q144="",#REF!&gt;0,#REF!&lt;5),K144,)</f>
        <v>#REF!</v>
      </c>
      <c r="K144" s="186" t="str">
        <f>IF(D144="","ZZZ9",IF(AND(#REF!&gt;0,#REF!&lt;5),D144&amp;#REF!,D144&amp;"9"))</f>
        <v>ZZZ9</v>
      </c>
      <c r="L144" s="190">
        <f t="shared" si="3"/>
        <v>999</v>
      </c>
      <c r="M144" s="218">
        <f t="shared" si="4"/>
        <v>999</v>
      </c>
      <c r="N144" s="214"/>
      <c r="O144" s="183"/>
      <c r="P144" s="113">
        <f t="shared" si="5"/>
        <v>999</v>
      </c>
      <c r="Q144" s="96"/>
    </row>
    <row r="145" spans="1:17" ht="12.75">
      <c r="A145" s="191">
        <v>139</v>
      </c>
      <c r="B145" s="94"/>
      <c r="C145" s="94"/>
      <c r="D145" s="95"/>
      <c r="E145" s="206"/>
      <c r="F145" s="112"/>
      <c r="G145" s="112"/>
      <c r="H145" s="395"/>
      <c r="I145" s="221"/>
      <c r="J145" s="188" t="e">
        <f>IF(AND(Q145="",#REF!&gt;0,#REF!&lt;5),K145,)</f>
        <v>#REF!</v>
      </c>
      <c r="K145" s="186" t="str">
        <f>IF(D145="","ZZZ9",IF(AND(#REF!&gt;0,#REF!&lt;5),D145&amp;#REF!,D145&amp;"9"))</f>
        <v>ZZZ9</v>
      </c>
      <c r="L145" s="190">
        <f t="shared" si="3"/>
        <v>999</v>
      </c>
      <c r="M145" s="218">
        <f t="shared" si="4"/>
        <v>999</v>
      </c>
      <c r="N145" s="214"/>
      <c r="O145" s="183"/>
      <c r="P145" s="113">
        <f t="shared" si="5"/>
        <v>999</v>
      </c>
      <c r="Q145" s="96"/>
    </row>
    <row r="146" spans="1:17" ht="12.75">
      <c r="A146" s="191">
        <v>140</v>
      </c>
      <c r="B146" s="94"/>
      <c r="C146" s="94"/>
      <c r="D146" s="95"/>
      <c r="E146" s="206"/>
      <c r="F146" s="112"/>
      <c r="G146" s="112"/>
      <c r="H146" s="395"/>
      <c r="I146" s="221"/>
      <c r="J146" s="188" t="e">
        <f>IF(AND(Q146="",#REF!&gt;0,#REF!&lt;5),K146,)</f>
        <v>#REF!</v>
      </c>
      <c r="K146" s="186" t="str">
        <f>IF(D146="","ZZZ9",IF(AND(#REF!&gt;0,#REF!&lt;5),D146&amp;#REF!,D146&amp;"9"))</f>
        <v>ZZZ9</v>
      </c>
      <c r="L146" s="190">
        <f t="shared" si="3"/>
        <v>999</v>
      </c>
      <c r="M146" s="218">
        <f t="shared" si="4"/>
        <v>999</v>
      </c>
      <c r="N146" s="214"/>
      <c r="O146" s="183"/>
      <c r="P146" s="113">
        <f t="shared" si="5"/>
        <v>999</v>
      </c>
      <c r="Q146" s="96"/>
    </row>
    <row r="147" spans="1:17" ht="12.75">
      <c r="A147" s="191">
        <v>141</v>
      </c>
      <c r="B147" s="94"/>
      <c r="C147" s="94"/>
      <c r="D147" s="95"/>
      <c r="E147" s="206"/>
      <c r="F147" s="112"/>
      <c r="G147" s="112"/>
      <c r="H147" s="395"/>
      <c r="I147" s="221"/>
      <c r="J147" s="188" t="e">
        <f>IF(AND(Q147="",#REF!&gt;0,#REF!&lt;5),K147,)</f>
        <v>#REF!</v>
      </c>
      <c r="K147" s="186" t="str">
        <f>IF(D147="","ZZZ9",IF(AND(#REF!&gt;0,#REF!&lt;5),D147&amp;#REF!,D147&amp;"9"))</f>
        <v>ZZZ9</v>
      </c>
      <c r="L147" s="190">
        <f t="shared" si="3"/>
        <v>999</v>
      </c>
      <c r="M147" s="218">
        <f t="shared" si="4"/>
        <v>999</v>
      </c>
      <c r="N147" s="214"/>
      <c r="O147" s="183"/>
      <c r="P147" s="113">
        <f t="shared" si="5"/>
        <v>999</v>
      </c>
      <c r="Q147" s="96"/>
    </row>
    <row r="148" spans="1:17" ht="12.75">
      <c r="A148" s="191">
        <v>142</v>
      </c>
      <c r="B148" s="94"/>
      <c r="C148" s="94"/>
      <c r="D148" s="95"/>
      <c r="E148" s="206"/>
      <c r="F148" s="112"/>
      <c r="G148" s="112"/>
      <c r="H148" s="395"/>
      <c r="I148" s="221"/>
      <c r="J148" s="188" t="e">
        <f>IF(AND(Q148="",#REF!&gt;0,#REF!&lt;5),K148,)</f>
        <v>#REF!</v>
      </c>
      <c r="K148" s="186" t="str">
        <f>IF(D148="","ZZZ9",IF(AND(#REF!&gt;0,#REF!&lt;5),D148&amp;#REF!,D148&amp;"9"))</f>
        <v>ZZZ9</v>
      </c>
      <c r="L148" s="190">
        <f t="shared" si="3"/>
        <v>999</v>
      </c>
      <c r="M148" s="218">
        <f t="shared" si="4"/>
        <v>999</v>
      </c>
      <c r="N148" s="214"/>
      <c r="O148" s="219"/>
      <c r="P148" s="220">
        <f t="shared" si="5"/>
        <v>999</v>
      </c>
      <c r="Q148" s="221"/>
    </row>
    <row r="149" spans="1:17" ht="12.75">
      <c r="A149" s="191">
        <v>143</v>
      </c>
      <c r="B149" s="94"/>
      <c r="C149" s="94"/>
      <c r="D149" s="95"/>
      <c r="E149" s="206"/>
      <c r="F149" s="112"/>
      <c r="G149" s="112"/>
      <c r="H149" s="395"/>
      <c r="I149" s="221"/>
      <c r="J149" s="188" t="e">
        <f>IF(AND(Q149="",#REF!&gt;0,#REF!&lt;5),K149,)</f>
        <v>#REF!</v>
      </c>
      <c r="K149" s="186" t="str">
        <f>IF(D149="","ZZZ9",IF(AND(#REF!&gt;0,#REF!&lt;5),D149&amp;#REF!,D149&amp;"9"))</f>
        <v>ZZZ9</v>
      </c>
      <c r="L149" s="190">
        <f t="shared" si="3"/>
        <v>999</v>
      </c>
      <c r="M149" s="218">
        <f t="shared" si="4"/>
        <v>999</v>
      </c>
      <c r="N149" s="214"/>
      <c r="O149" s="183"/>
      <c r="P149" s="113">
        <f t="shared" si="5"/>
        <v>999</v>
      </c>
      <c r="Q149" s="96"/>
    </row>
    <row r="150" spans="1:17" ht="12.75">
      <c r="A150" s="191">
        <v>144</v>
      </c>
      <c r="B150" s="94"/>
      <c r="C150" s="94"/>
      <c r="D150" s="95"/>
      <c r="E150" s="206"/>
      <c r="F150" s="112"/>
      <c r="G150" s="112"/>
      <c r="H150" s="395"/>
      <c r="I150" s="221"/>
      <c r="J150" s="188" t="e">
        <f>IF(AND(Q150="",#REF!&gt;0,#REF!&lt;5),K150,)</f>
        <v>#REF!</v>
      </c>
      <c r="K150" s="186" t="str">
        <f>IF(D150="","ZZZ9",IF(AND(#REF!&gt;0,#REF!&lt;5),D150&amp;#REF!,D150&amp;"9"))</f>
        <v>ZZZ9</v>
      </c>
      <c r="L150" s="190">
        <f t="shared" si="3"/>
        <v>999</v>
      </c>
      <c r="M150" s="218">
        <f t="shared" si="4"/>
        <v>999</v>
      </c>
      <c r="N150" s="214"/>
      <c r="O150" s="183"/>
      <c r="P150" s="113">
        <f t="shared" si="5"/>
        <v>999</v>
      </c>
      <c r="Q150" s="96"/>
    </row>
    <row r="151" spans="1:17" ht="12.75">
      <c r="A151" s="191">
        <v>145</v>
      </c>
      <c r="B151" s="94"/>
      <c r="C151" s="94"/>
      <c r="D151" s="95"/>
      <c r="E151" s="206"/>
      <c r="F151" s="112"/>
      <c r="G151" s="112"/>
      <c r="H151" s="395"/>
      <c r="I151" s="221"/>
      <c r="J151" s="188" t="e">
        <f>IF(AND(Q151="",#REF!&gt;0,#REF!&lt;5),K151,)</f>
        <v>#REF!</v>
      </c>
      <c r="K151" s="186" t="str">
        <f>IF(D151="","ZZZ9",IF(AND(#REF!&gt;0,#REF!&lt;5),D151&amp;#REF!,D151&amp;"9"))</f>
        <v>ZZZ9</v>
      </c>
      <c r="L151" s="190">
        <f t="shared" si="3"/>
        <v>999</v>
      </c>
      <c r="M151" s="218">
        <f t="shared" si="4"/>
        <v>999</v>
      </c>
      <c r="N151" s="214"/>
      <c r="O151" s="183"/>
      <c r="P151" s="113">
        <f t="shared" si="5"/>
        <v>999</v>
      </c>
      <c r="Q151" s="96"/>
    </row>
    <row r="152" spans="1:17" ht="12.75">
      <c r="A152" s="191">
        <v>146</v>
      </c>
      <c r="B152" s="94"/>
      <c r="C152" s="94"/>
      <c r="D152" s="95"/>
      <c r="E152" s="206"/>
      <c r="F152" s="112"/>
      <c r="G152" s="112"/>
      <c r="H152" s="395"/>
      <c r="I152" s="221"/>
      <c r="J152" s="188" t="e">
        <f>IF(AND(Q152="",#REF!&gt;0,#REF!&lt;5),K152,)</f>
        <v>#REF!</v>
      </c>
      <c r="K152" s="186" t="str">
        <f>IF(D152="","ZZZ9",IF(AND(#REF!&gt;0,#REF!&lt;5),D152&amp;#REF!,D152&amp;"9"))</f>
        <v>ZZZ9</v>
      </c>
      <c r="L152" s="190">
        <f t="shared" si="3"/>
        <v>999</v>
      </c>
      <c r="M152" s="218">
        <f t="shared" si="4"/>
        <v>999</v>
      </c>
      <c r="N152" s="214"/>
      <c r="O152" s="183"/>
      <c r="P152" s="113">
        <f t="shared" si="5"/>
        <v>999</v>
      </c>
      <c r="Q152" s="96"/>
    </row>
    <row r="153" spans="1:17" ht="12.75">
      <c r="A153" s="191">
        <v>147</v>
      </c>
      <c r="B153" s="94"/>
      <c r="C153" s="94"/>
      <c r="D153" s="95"/>
      <c r="E153" s="206"/>
      <c r="F153" s="112"/>
      <c r="G153" s="112"/>
      <c r="H153" s="395"/>
      <c r="I153" s="221"/>
      <c r="J153" s="188" t="e">
        <f>IF(AND(Q153="",#REF!&gt;0,#REF!&lt;5),K153,)</f>
        <v>#REF!</v>
      </c>
      <c r="K153" s="186" t="str">
        <f>IF(D153="","ZZZ9",IF(AND(#REF!&gt;0,#REF!&lt;5),D153&amp;#REF!,D153&amp;"9"))</f>
        <v>ZZZ9</v>
      </c>
      <c r="L153" s="190">
        <f t="shared" si="3"/>
        <v>999</v>
      </c>
      <c r="M153" s="218">
        <f t="shared" si="4"/>
        <v>999</v>
      </c>
      <c r="N153" s="214"/>
      <c r="O153" s="183"/>
      <c r="P153" s="113">
        <f t="shared" si="5"/>
        <v>999</v>
      </c>
      <c r="Q153" s="96"/>
    </row>
    <row r="154" spans="1:17" ht="12.75">
      <c r="A154" s="191">
        <v>148</v>
      </c>
      <c r="B154" s="94"/>
      <c r="C154" s="94"/>
      <c r="D154" s="95"/>
      <c r="E154" s="206"/>
      <c r="F154" s="112"/>
      <c r="G154" s="112"/>
      <c r="H154" s="395"/>
      <c r="I154" s="221"/>
      <c r="J154" s="188" t="e">
        <f>IF(AND(Q154="",#REF!&gt;0,#REF!&lt;5),K154,)</f>
        <v>#REF!</v>
      </c>
      <c r="K154" s="186" t="str">
        <f>IF(D154="","ZZZ9",IF(AND(#REF!&gt;0,#REF!&lt;5),D154&amp;#REF!,D154&amp;"9"))</f>
        <v>ZZZ9</v>
      </c>
      <c r="L154" s="190">
        <f t="shared" si="3"/>
        <v>999</v>
      </c>
      <c r="M154" s="218">
        <f t="shared" si="4"/>
        <v>999</v>
      </c>
      <c r="N154" s="214"/>
      <c r="O154" s="183"/>
      <c r="P154" s="113">
        <f t="shared" si="5"/>
        <v>999</v>
      </c>
      <c r="Q154" s="96"/>
    </row>
    <row r="155" spans="1:17" ht="12.75">
      <c r="A155" s="191">
        <v>149</v>
      </c>
      <c r="B155" s="94"/>
      <c r="C155" s="94"/>
      <c r="D155" s="95"/>
      <c r="E155" s="206"/>
      <c r="F155" s="112"/>
      <c r="G155" s="112"/>
      <c r="H155" s="395"/>
      <c r="I155" s="221"/>
      <c r="J155" s="188" t="e">
        <f>IF(AND(Q155="",#REF!&gt;0,#REF!&lt;5),K155,)</f>
        <v>#REF!</v>
      </c>
      <c r="K155" s="186" t="str">
        <f>IF(D155="","ZZZ9",IF(AND(#REF!&gt;0,#REF!&lt;5),D155&amp;#REF!,D155&amp;"9"))</f>
        <v>ZZZ9</v>
      </c>
      <c r="L155" s="190">
        <f t="shared" si="3"/>
        <v>999</v>
      </c>
      <c r="M155" s="218">
        <f t="shared" si="4"/>
        <v>999</v>
      </c>
      <c r="N155" s="214"/>
      <c r="O155" s="183"/>
      <c r="P155" s="113">
        <f t="shared" si="5"/>
        <v>999</v>
      </c>
      <c r="Q155" s="96"/>
    </row>
    <row r="156" spans="1:17" ht="12.75">
      <c r="A156" s="191">
        <v>150</v>
      </c>
      <c r="B156" s="94"/>
      <c r="C156" s="94"/>
      <c r="D156" s="95"/>
      <c r="E156" s="206"/>
      <c r="F156" s="112"/>
      <c r="G156" s="112"/>
      <c r="H156" s="395"/>
      <c r="I156" s="221"/>
      <c r="J156" s="188" t="e">
        <f>IF(AND(Q156="",#REF!&gt;0,#REF!&lt;5),K156,)</f>
        <v>#REF!</v>
      </c>
      <c r="K156" s="186" t="str">
        <f>IF(D156="","ZZZ9",IF(AND(#REF!&gt;0,#REF!&lt;5),D156&amp;#REF!,D156&amp;"9"))</f>
        <v>ZZZ9</v>
      </c>
      <c r="L156" s="190">
        <f t="shared" si="3"/>
        <v>999</v>
      </c>
      <c r="M156" s="218">
        <f t="shared" si="4"/>
        <v>999</v>
      </c>
      <c r="N156" s="214"/>
      <c r="O156" s="183"/>
      <c r="P156" s="113">
        <f t="shared" si="5"/>
        <v>999</v>
      </c>
      <c r="Q156" s="96"/>
    </row>
  </sheetData>
  <sheetProtection/>
  <conditionalFormatting sqref="E7:E156">
    <cfRule type="expression" priority="53" dxfId="21" stopIfTrue="1">
      <formula>AND(ROUNDDOWN(($A$4-E7)/365.25,0)&lt;=13,G7&lt;&gt;"OK")</formula>
    </cfRule>
    <cfRule type="expression" priority="54" dxfId="20" stopIfTrue="1">
      <formula>AND(ROUNDDOWN(($A$4-E7)/365.25,0)&lt;=14,G7&lt;&gt;"OK")</formula>
    </cfRule>
    <cfRule type="expression" priority="55" dxfId="19" stopIfTrue="1">
      <formula>AND(ROUNDDOWN(($A$4-E7)/365.25,0)&lt;=17,G7&lt;&gt;"OK")</formula>
    </cfRule>
  </conditionalFormatting>
  <conditionalFormatting sqref="J7:J156">
    <cfRule type="cellIs" priority="52" dxfId="27" operator="equal" stopIfTrue="1">
      <formula>"Z"</formula>
    </cfRule>
  </conditionalFormatting>
  <conditionalFormatting sqref="A7:D156">
    <cfRule type="expression" priority="51" dxfId="8" stopIfTrue="1">
      <formula>$Q7&gt;=1</formula>
    </cfRule>
  </conditionalFormatting>
  <conditionalFormatting sqref="E7:E14">
    <cfRule type="expression" priority="48" dxfId="21" stopIfTrue="1">
      <formula>AND(ROUNDDOWN(($A$4-E7)/365.25,0)&lt;=13,G7&lt;&gt;"OK")</formula>
    </cfRule>
    <cfRule type="expression" priority="49" dxfId="20" stopIfTrue="1">
      <formula>AND(ROUNDDOWN(($A$4-E7)/365.25,0)&lt;=14,G7&lt;&gt;"OK")</formula>
    </cfRule>
    <cfRule type="expression" priority="50" dxfId="19" stopIfTrue="1">
      <formula>AND(ROUNDDOWN(($A$4-E7)/365.25,0)&lt;=17,G7&lt;&gt;"OK")</formula>
    </cfRule>
  </conditionalFormatting>
  <conditionalFormatting sqref="J7:J14">
    <cfRule type="cellIs" priority="47" dxfId="27" operator="equal" stopIfTrue="1">
      <formula>"Z"</formula>
    </cfRule>
  </conditionalFormatting>
  <conditionalFormatting sqref="B7:D14">
    <cfRule type="expression" priority="46" dxfId="8" stopIfTrue="1">
      <formula>$Q7&gt;=1</formula>
    </cfRule>
  </conditionalFormatting>
  <conditionalFormatting sqref="E7:E14">
    <cfRule type="expression" priority="43" dxfId="21" stopIfTrue="1">
      <formula>AND(ROUNDDOWN(($A$4-E7)/365.25,0)&lt;=13,G7&lt;&gt;"OK")</formula>
    </cfRule>
    <cfRule type="expression" priority="44" dxfId="20" stopIfTrue="1">
      <formula>AND(ROUNDDOWN(($A$4-E7)/365.25,0)&lt;=14,G7&lt;&gt;"OK")</formula>
    </cfRule>
    <cfRule type="expression" priority="45" dxfId="19" stopIfTrue="1">
      <formula>AND(ROUNDDOWN(($A$4-E7)/365.25,0)&lt;=17,G7&lt;&gt;"OK")</formula>
    </cfRule>
  </conditionalFormatting>
  <conditionalFormatting sqref="B7:D14">
    <cfRule type="expression" priority="42" dxfId="8" stopIfTrue="1">
      <formula>$Q7&gt;=1</formula>
    </cfRule>
  </conditionalFormatting>
  <conditionalFormatting sqref="E7:E27 E29:E37">
    <cfRule type="expression" priority="39" dxfId="21" stopIfTrue="1">
      <formula>AND(ROUNDDOWN(($A$4-E7)/365.25,0)&lt;=13,G7&lt;&gt;"OK")</formula>
    </cfRule>
    <cfRule type="expression" priority="40" dxfId="20" stopIfTrue="1">
      <formula>AND(ROUNDDOWN(($A$4-E7)/365.25,0)&lt;=14,G7&lt;&gt;"OK")</formula>
    </cfRule>
    <cfRule type="expression" priority="41" dxfId="19" stopIfTrue="1">
      <formula>AND(ROUNDDOWN(($A$4-E7)/365.25,0)&lt;=17,G7&lt;&gt;"OK")</formula>
    </cfRule>
  </conditionalFormatting>
  <conditionalFormatting sqref="B7:D37">
    <cfRule type="expression" priority="38" dxfId="8" stopIfTrue="1">
      <formula>$Q7&gt;=1</formula>
    </cfRule>
  </conditionalFormatting>
  <conditionalFormatting sqref="E7:E16">
    <cfRule type="expression" priority="35" dxfId="21" stopIfTrue="1">
      <formula>AND(ROUNDDOWN(($A$4-E7)/365.25,0)&lt;=13,G7&lt;&gt;"OK")</formula>
    </cfRule>
    <cfRule type="expression" priority="36" dxfId="20" stopIfTrue="1">
      <formula>AND(ROUNDDOWN(($A$4-E7)/365.25,0)&lt;=14,G7&lt;&gt;"OK")</formula>
    </cfRule>
    <cfRule type="expression" priority="37" dxfId="19" stopIfTrue="1">
      <formula>AND(ROUNDDOWN(($A$4-E7)/365.25,0)&lt;=17,G7&lt;&gt;"OK")</formula>
    </cfRule>
  </conditionalFormatting>
  <conditionalFormatting sqref="B7:D16">
    <cfRule type="expression" priority="34" dxfId="8" stopIfTrue="1">
      <formula>$Q7&gt;=1</formula>
    </cfRule>
  </conditionalFormatting>
  <conditionalFormatting sqref="E7:E9">
    <cfRule type="expression" priority="31" dxfId="21" stopIfTrue="1">
      <formula>AND(ROUNDDOWN(($A$4-E7)/365.25,0)&lt;=13,G7&lt;&gt;"OK")</formula>
    </cfRule>
    <cfRule type="expression" priority="32" dxfId="20" stopIfTrue="1">
      <formula>AND(ROUNDDOWN(($A$4-E7)/365.25,0)&lt;=14,G7&lt;&gt;"OK")</formula>
    </cfRule>
    <cfRule type="expression" priority="33" dxfId="19" stopIfTrue="1">
      <formula>AND(ROUNDDOWN(($A$4-E7)/365.25,0)&lt;=17,G7&lt;&gt;"OK")</formula>
    </cfRule>
  </conditionalFormatting>
  <conditionalFormatting sqref="B7:D9">
    <cfRule type="expression" priority="30" dxfId="8" stopIfTrue="1">
      <formula>$Q7&gt;=1</formula>
    </cfRule>
  </conditionalFormatting>
  <conditionalFormatting sqref="E7:E9">
    <cfRule type="expression" priority="27" dxfId="21" stopIfTrue="1">
      <formula>AND(ROUNDDOWN(($A$4-E7)/365.25,0)&lt;=13,G7&lt;&gt;"OK")</formula>
    </cfRule>
    <cfRule type="expression" priority="28" dxfId="20" stopIfTrue="1">
      <formula>AND(ROUNDDOWN(($A$4-E7)/365.25,0)&lt;=14,G7&lt;&gt;"OK")</formula>
    </cfRule>
    <cfRule type="expression" priority="29" dxfId="19" stopIfTrue="1">
      <formula>AND(ROUNDDOWN(($A$4-E7)/365.25,0)&lt;=17,G7&lt;&gt;"OK")</formula>
    </cfRule>
  </conditionalFormatting>
  <conditionalFormatting sqref="B7:D9">
    <cfRule type="expression" priority="26" dxfId="8" stopIfTrue="1">
      <formula>$Q7&gt;=1</formula>
    </cfRule>
  </conditionalFormatting>
  <conditionalFormatting sqref="E7:E16">
    <cfRule type="expression" priority="23" dxfId="21" stopIfTrue="1">
      <formula>AND(ROUNDDOWN(($A$4-E7)/365.25,0)&lt;=13,G7&lt;&gt;"OK")</formula>
    </cfRule>
    <cfRule type="expression" priority="24" dxfId="20" stopIfTrue="1">
      <formula>AND(ROUNDDOWN(($A$4-E7)/365.25,0)&lt;=14,G7&lt;&gt;"OK")</formula>
    </cfRule>
    <cfRule type="expression" priority="25" dxfId="19" stopIfTrue="1">
      <formula>AND(ROUNDDOWN(($A$4-E7)/365.25,0)&lt;=17,G7&lt;&gt;"OK")</formula>
    </cfRule>
  </conditionalFormatting>
  <conditionalFormatting sqref="B7:D16">
    <cfRule type="expression" priority="22" dxfId="8" stopIfTrue="1">
      <formula>$Q7&gt;=1</formula>
    </cfRule>
  </conditionalFormatting>
  <conditionalFormatting sqref="E7:E16">
    <cfRule type="expression" priority="19" dxfId="21" stopIfTrue="1">
      <formula>AND(ROUNDDOWN(($A$4-E7)/365.25,0)&lt;=13,G7&lt;&gt;"OK")</formula>
    </cfRule>
    <cfRule type="expression" priority="20" dxfId="20" stopIfTrue="1">
      <formula>AND(ROUNDDOWN(($A$4-E7)/365.25,0)&lt;=14,G7&lt;&gt;"OK")</formula>
    </cfRule>
    <cfRule type="expression" priority="21" dxfId="19" stopIfTrue="1">
      <formula>AND(ROUNDDOWN(($A$4-E7)/365.25,0)&lt;=17,G7&lt;&gt;"OK")</formula>
    </cfRule>
  </conditionalFormatting>
  <conditionalFormatting sqref="B7:D16">
    <cfRule type="expression" priority="18" dxfId="8" stopIfTrue="1">
      <formula>$Q7&gt;=1</formula>
    </cfRule>
  </conditionalFormatting>
  <conditionalFormatting sqref="E7:E9">
    <cfRule type="expression" priority="15" dxfId="21" stopIfTrue="1">
      <formula>AND(ROUNDDOWN(($A$4-E7)/365.25,0)&lt;=13,G7&lt;&gt;"OK")</formula>
    </cfRule>
    <cfRule type="expression" priority="16" dxfId="20" stopIfTrue="1">
      <formula>AND(ROUNDDOWN(($A$4-E7)/365.25,0)&lt;=14,G7&lt;&gt;"OK")</formula>
    </cfRule>
    <cfRule type="expression" priority="17" dxfId="19" stopIfTrue="1">
      <formula>AND(ROUNDDOWN(($A$4-E7)/365.25,0)&lt;=17,G7&lt;&gt;"OK")</formula>
    </cfRule>
  </conditionalFormatting>
  <conditionalFormatting sqref="B7:D9">
    <cfRule type="expression" priority="14" dxfId="8" stopIfTrue="1">
      <formula>$Q7&gt;=1</formula>
    </cfRule>
  </conditionalFormatting>
  <conditionalFormatting sqref="E7:E9">
    <cfRule type="expression" priority="11" dxfId="21" stopIfTrue="1">
      <formula>AND(ROUNDDOWN(($A$4-E7)/365.25,0)&lt;=13,G7&lt;&gt;"OK")</formula>
    </cfRule>
    <cfRule type="expression" priority="12" dxfId="20" stopIfTrue="1">
      <formula>AND(ROUNDDOWN(($A$4-E7)/365.25,0)&lt;=14,G7&lt;&gt;"OK")</formula>
    </cfRule>
    <cfRule type="expression" priority="13" dxfId="19" stopIfTrue="1">
      <formula>AND(ROUNDDOWN(($A$4-E7)/365.25,0)&lt;=17,G7&lt;&gt;"OK")</formula>
    </cfRule>
  </conditionalFormatting>
  <conditionalFormatting sqref="B7:D9">
    <cfRule type="expression" priority="10" dxfId="8" stopIfTrue="1">
      <formula>$Q7&gt;=1</formula>
    </cfRule>
  </conditionalFormatting>
  <conditionalFormatting sqref="E7:E16">
    <cfRule type="expression" priority="7" dxfId="21" stopIfTrue="1">
      <formula>AND(ROUNDDOWN(($A$4-E7)/365.25,0)&lt;=13,G7&lt;&gt;"OK")</formula>
    </cfRule>
    <cfRule type="expression" priority="8" dxfId="20" stopIfTrue="1">
      <formula>AND(ROUNDDOWN(($A$4-E7)/365.25,0)&lt;=14,G7&lt;&gt;"OK")</formula>
    </cfRule>
    <cfRule type="expression" priority="9" dxfId="19" stopIfTrue="1">
      <formula>AND(ROUNDDOWN(($A$4-E7)/365.25,0)&lt;=17,G7&lt;&gt;"OK")</formula>
    </cfRule>
  </conditionalFormatting>
  <conditionalFormatting sqref="B7:D16">
    <cfRule type="expression" priority="6" dxfId="8" stopIfTrue="1">
      <formula>$Q7&gt;=1</formula>
    </cfRule>
  </conditionalFormatting>
  <conditionalFormatting sqref="B7:D14">
    <cfRule type="expression" priority="5" dxfId="8" stopIfTrue="1">
      <formula>$Q10&gt;=1</formula>
    </cfRule>
  </conditionalFormatting>
  <conditionalFormatting sqref="B7:D7">
    <cfRule type="expression" priority="4" dxfId="8" stopIfTrue="1">
      <formula>$Q10&gt;=1</formula>
    </cfRule>
  </conditionalFormatting>
  <conditionalFormatting sqref="B7:D7">
    <cfRule type="expression" priority="3" dxfId="8" stopIfTrue="1">
      <formula>$Q10&gt;=1</formula>
    </cfRule>
  </conditionalFormatting>
  <conditionalFormatting sqref="B7:D7">
    <cfRule type="expression" priority="2" dxfId="8" stopIfTrue="1">
      <formula>$Q10&gt;=1</formula>
    </cfRule>
  </conditionalFormatting>
  <conditionalFormatting sqref="B15:D16">
    <cfRule type="expression" priority="1" dxfId="8" stopIfTrue="1">
      <formula>$Q19&gt;=1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1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3" customWidth="1"/>
  </cols>
  <sheetData>
    <row r="1" spans="1:37" s="116" customFormat="1" ht="21.75" customHeight="1">
      <c r="A1" s="226" t="str">
        <f>Altalanos!$A$6</f>
        <v>Budapest Város Szenior Bajnokság</v>
      </c>
      <c r="B1" s="226"/>
      <c r="C1" s="227"/>
      <c r="D1" s="227"/>
      <c r="E1" s="227"/>
      <c r="F1" s="227"/>
      <c r="G1" s="227"/>
      <c r="H1" s="226"/>
      <c r="I1" s="228"/>
      <c r="J1" s="229"/>
      <c r="K1" s="230" t="s">
        <v>52</v>
      </c>
      <c r="L1" s="231"/>
      <c r="M1" s="232"/>
      <c r="N1" s="229"/>
      <c r="O1" s="229" t="s">
        <v>13</v>
      </c>
      <c r="P1" s="229"/>
      <c r="Q1" s="227"/>
      <c r="R1" s="229"/>
      <c r="T1" s="277"/>
      <c r="U1" s="277"/>
      <c r="V1" s="277"/>
      <c r="W1" s="277"/>
      <c r="X1" s="277"/>
      <c r="Y1" s="277"/>
      <c r="Z1" s="277"/>
      <c r="AA1" s="277"/>
      <c r="AB1" s="375" t="e">
        <f>IF($Y$5=1,CONCATENATE(VLOOKUP($Y$3,$AA$2:$AH$14,2)),CONCATENATE(VLOOKUP($Y$3,$AA$16:$AH$25,2)))</f>
        <v>#N/A</v>
      </c>
      <c r="AC1" s="375" t="e">
        <f>IF($Y$5=1,CONCATENATE(VLOOKUP($Y$3,$AA$2:$AH$14,3)),CONCATENATE(VLOOKUP($Y$3,$AA$16:$AH$25,3)))</f>
        <v>#N/A</v>
      </c>
      <c r="AD1" s="375" t="e">
        <f>IF($Y$5=1,CONCATENATE(VLOOKUP($Y$3,$AA$2:$AH$14,4)),CONCATENATE(VLOOKUP($Y$3,$AA$16:$AH$25,4)))</f>
        <v>#N/A</v>
      </c>
      <c r="AE1" s="375" t="e">
        <f>IF($Y$5=1,CONCATENATE(VLOOKUP($Y$3,$AA$2:$AH$14,5)),CONCATENATE(VLOOKUP($Y$3,$AA$16:$AH$25,5)))</f>
        <v>#N/A</v>
      </c>
      <c r="AF1" s="375" t="e">
        <f>IF($Y$5=1,CONCATENATE(VLOOKUP($Y$3,$AA$2:$AH$14,6)),CONCATENATE(VLOOKUP($Y$3,$AA$16:$AH$25,6)))</f>
        <v>#N/A</v>
      </c>
      <c r="AG1" s="375" t="e">
        <f>IF($Y$5=1,CONCATENATE(VLOOKUP($Y$3,$AA$2:$AH$14,7)),CONCATENATE(VLOOKUP($Y$3,$AA$16:$AH$25,7)))</f>
        <v>#N/A</v>
      </c>
      <c r="AH1" s="375" t="e">
        <f>IF($Y$5=1,CONCATENATE(VLOOKUP($Y$3,$AA$2:$AH$14,8)),CONCATENATE(VLOOKUP($Y$3,$AA$16:$AH$25,8)))</f>
        <v>#N/A</v>
      </c>
      <c r="AI1" s="380"/>
      <c r="AJ1" s="380"/>
      <c r="AK1" s="380"/>
    </row>
    <row r="2" spans="1:45" s="97" customFormat="1" ht="12.75">
      <c r="A2" s="233" t="s">
        <v>51</v>
      </c>
      <c r="B2" s="234"/>
      <c r="C2" s="234"/>
      <c r="D2" s="234"/>
      <c r="E2" s="421" t="str">
        <f>Altalanos!$B$8</f>
        <v>Fe45</v>
      </c>
      <c r="F2" s="234"/>
      <c r="G2" s="235"/>
      <c r="H2" s="236"/>
      <c r="I2" s="236"/>
      <c r="J2" s="237"/>
      <c r="K2" s="231"/>
      <c r="L2" s="231"/>
      <c r="M2" s="231"/>
      <c r="N2" s="237"/>
      <c r="O2" s="236"/>
      <c r="P2" s="237"/>
      <c r="Q2" s="236"/>
      <c r="R2" s="237"/>
      <c r="T2" s="270"/>
      <c r="U2" s="270"/>
      <c r="V2" s="270"/>
      <c r="W2" s="270"/>
      <c r="X2" s="270"/>
      <c r="Y2" s="371"/>
      <c r="Z2" s="370"/>
      <c r="AA2" s="370" t="s">
        <v>64</v>
      </c>
      <c r="AB2" s="373">
        <v>300</v>
      </c>
      <c r="AC2" s="373">
        <v>250</v>
      </c>
      <c r="AD2" s="373">
        <v>200</v>
      </c>
      <c r="AE2" s="373">
        <v>150</v>
      </c>
      <c r="AF2" s="373">
        <v>120</v>
      </c>
      <c r="AG2" s="373">
        <v>90</v>
      </c>
      <c r="AH2" s="373">
        <v>40</v>
      </c>
      <c r="AI2" s="344"/>
      <c r="AJ2" s="344"/>
      <c r="AK2" s="344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22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0">
        <f>IF(K4="OB","A",IF(K4="IX","W",IF(K4="","",K4)))</f>
      </c>
      <c r="Z3" s="370"/>
      <c r="AA3" s="370" t="s">
        <v>65</v>
      </c>
      <c r="AB3" s="373">
        <v>280</v>
      </c>
      <c r="AC3" s="373">
        <v>230</v>
      </c>
      <c r="AD3" s="373">
        <v>180</v>
      </c>
      <c r="AE3" s="373">
        <v>140</v>
      </c>
      <c r="AF3" s="373">
        <v>80</v>
      </c>
      <c r="AG3" s="373">
        <v>0</v>
      </c>
      <c r="AH3" s="373">
        <v>0</v>
      </c>
      <c r="AI3" s="344"/>
      <c r="AJ3" s="344"/>
      <c r="AK3" s="344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646" t="str">
        <f>Altalanos!$A$10</f>
        <v>2020.07.10-12.</v>
      </c>
      <c r="B4" s="646"/>
      <c r="C4" s="646"/>
      <c r="D4" s="238"/>
      <c r="E4" s="239"/>
      <c r="F4" s="239"/>
      <c r="G4" s="239" t="str">
        <f>Altalanos!$C$10</f>
        <v>Budapest</v>
      </c>
      <c r="H4" s="240"/>
      <c r="I4" s="239"/>
      <c r="J4" s="241"/>
      <c r="K4" s="242"/>
      <c r="L4" s="241"/>
      <c r="M4" s="243"/>
      <c r="N4" s="241"/>
      <c r="O4" s="239"/>
      <c r="P4" s="241"/>
      <c r="Q4" s="239"/>
      <c r="R4" s="244" t="str">
        <f>Altalanos!$E$10</f>
        <v>Kádár László</v>
      </c>
      <c r="T4" s="272"/>
      <c r="U4" s="272"/>
      <c r="V4" s="272"/>
      <c r="W4" s="272"/>
      <c r="X4" s="272"/>
      <c r="Y4" s="370"/>
      <c r="Z4" s="370"/>
      <c r="AA4" s="370" t="s">
        <v>92</v>
      </c>
      <c r="AB4" s="373">
        <v>250</v>
      </c>
      <c r="AC4" s="373">
        <v>200</v>
      </c>
      <c r="AD4" s="373">
        <v>150</v>
      </c>
      <c r="AE4" s="373">
        <v>120</v>
      </c>
      <c r="AF4" s="373">
        <v>90</v>
      </c>
      <c r="AG4" s="373">
        <v>60</v>
      </c>
      <c r="AH4" s="373">
        <v>25</v>
      </c>
      <c r="AI4" s="344"/>
      <c r="AJ4" s="344"/>
      <c r="AK4" s="344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5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0">
        <f>IF(OR(Altalanos!$A$8="F1",Altalanos!$A$8="F2",Altalanos!$A$8="N1",Altalanos!$A$8="N2"),1,2)</f>
        <v>2</v>
      </c>
      <c r="Z5" s="370"/>
      <c r="AA5" s="370" t="s">
        <v>93</v>
      </c>
      <c r="AB5" s="373">
        <v>200</v>
      </c>
      <c r="AC5" s="373">
        <v>150</v>
      </c>
      <c r="AD5" s="373">
        <v>120</v>
      </c>
      <c r="AE5" s="373">
        <v>90</v>
      </c>
      <c r="AF5" s="373">
        <v>60</v>
      </c>
      <c r="AG5" s="373">
        <v>40</v>
      </c>
      <c r="AH5" s="373">
        <v>15</v>
      </c>
      <c r="AI5" s="344"/>
      <c r="AJ5" s="344"/>
      <c r="AK5" s="344"/>
      <c r="AL5" s="271"/>
      <c r="AM5" s="271"/>
      <c r="AN5" s="271"/>
      <c r="AO5" s="271"/>
      <c r="AP5" s="271"/>
      <c r="AQ5" s="271"/>
      <c r="AR5" s="271"/>
      <c r="AS5" s="271"/>
    </row>
    <row r="6" spans="1:45" s="424" customFormat="1" ht="10.5" customHeight="1" thickBot="1">
      <c r="A6" s="425"/>
      <c r="B6" s="630" t="s">
        <v>268</v>
      </c>
      <c r="C6" s="426"/>
      <c r="D6" s="426"/>
      <c r="E6" s="426"/>
      <c r="F6" s="425">
        <f>IF(Y3="","",CONCATENATE(VLOOKUP(Y3,AB1:AH1,4)," pont"))</f>
      </c>
      <c r="G6" s="427"/>
      <c r="H6" s="428"/>
      <c r="I6" s="427"/>
      <c r="J6" s="429"/>
      <c r="K6" s="426">
        <f>IF(Y3="","",CONCATENATE(VLOOKUP(Y3,AB1:AH1,3)," pont"))</f>
      </c>
      <c r="L6" s="429"/>
      <c r="M6" s="426">
        <f>IF(Y3="","",CONCATENATE(VLOOKUP(Y3,AB1:AH1,2)," pont"))</f>
      </c>
      <c r="N6" s="429"/>
      <c r="O6" s="426">
        <f>IF(Y3="","",CONCATENATE(VLOOKUP(Y3,AB1:AH1,1)," pont"))</f>
      </c>
      <c r="P6" s="429"/>
      <c r="Q6" s="426"/>
      <c r="R6" s="430"/>
      <c r="T6" s="431"/>
      <c r="U6" s="431"/>
      <c r="V6" s="431"/>
      <c r="W6" s="431"/>
      <c r="X6" s="431"/>
      <c r="Y6" s="432"/>
      <c r="Z6" s="432"/>
      <c r="AA6" s="432" t="s">
        <v>94</v>
      </c>
      <c r="AB6" s="433">
        <v>150</v>
      </c>
      <c r="AC6" s="433">
        <v>120</v>
      </c>
      <c r="AD6" s="433">
        <v>90</v>
      </c>
      <c r="AE6" s="433">
        <v>60</v>
      </c>
      <c r="AF6" s="433">
        <v>40</v>
      </c>
      <c r="AG6" s="433">
        <v>25</v>
      </c>
      <c r="AH6" s="433">
        <v>10</v>
      </c>
      <c r="AI6" s="434"/>
      <c r="AJ6" s="434"/>
      <c r="AK6" s="434"/>
      <c r="AL6" s="431"/>
      <c r="AM6" s="431"/>
      <c r="AN6" s="431"/>
      <c r="AO6" s="431"/>
      <c r="AP6" s="431"/>
      <c r="AQ6" s="431"/>
      <c r="AR6" s="431"/>
      <c r="AS6" s="431"/>
    </row>
    <row r="7" spans="1:45" s="34" customFormat="1" ht="12.75" customHeight="1">
      <c r="A7" s="123">
        <v>1</v>
      </c>
      <c r="B7" s="631">
        <v>200</v>
      </c>
      <c r="C7" s="245">
        <f>IF($E7="","",VLOOKUP($E7,'45elő'!$A$7:$O$22,15))</f>
        <v>0</v>
      </c>
      <c r="D7" s="245" t="str">
        <f>IF($E7="","",VLOOKUP($E7,'45elő'!$A$7:$O$22,5))</f>
        <v>740214</v>
      </c>
      <c r="E7" s="246">
        <v>1</v>
      </c>
      <c r="F7" s="247" t="str">
        <f>UPPER(IF($E7="","",VLOOKUP($E7,'45elő'!$A$7:$O$22,2)))</f>
        <v>SZÁNTÓ</v>
      </c>
      <c r="G7" s="247" t="str">
        <f>IF($E7="","",VLOOKUP($E7,'45elő'!$A$7:$O$22,3))</f>
        <v>András</v>
      </c>
      <c r="H7" s="247"/>
      <c r="I7" s="247">
        <f>IF($E7="","",VLOOKUP($E7,'45elő'!$A$7:$O$22,4))</f>
        <v>0</v>
      </c>
      <c r="J7" s="248"/>
      <c r="K7" s="249"/>
      <c r="L7" s="249"/>
      <c r="M7" s="249"/>
      <c r="N7" s="249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0"/>
      <c r="Z7" s="370"/>
      <c r="AA7" s="370" t="s">
        <v>95</v>
      </c>
      <c r="AB7" s="373">
        <v>120</v>
      </c>
      <c r="AC7" s="373">
        <v>90</v>
      </c>
      <c r="AD7" s="373">
        <v>60</v>
      </c>
      <c r="AE7" s="373">
        <v>40</v>
      </c>
      <c r="AF7" s="373">
        <v>25</v>
      </c>
      <c r="AG7" s="373">
        <v>10</v>
      </c>
      <c r="AH7" s="373">
        <v>5</v>
      </c>
      <c r="AI7" s="344"/>
      <c r="AJ7" s="344"/>
      <c r="AK7" s="344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632"/>
      <c r="C8" s="250"/>
      <c r="D8" s="250"/>
      <c r="E8" s="158"/>
      <c r="F8" s="251"/>
      <c r="G8" s="251"/>
      <c r="H8" s="252"/>
      <c r="I8" s="409" t="s">
        <v>0</v>
      </c>
      <c r="J8" s="130" t="s">
        <v>212</v>
      </c>
      <c r="K8" s="253" t="str">
        <f>UPPER(IF(OR(J8="a",J8="as"),F7,IF(OR(J8="b",J8="bs"),F9,)))</f>
        <v>SZÁNTÓ</v>
      </c>
      <c r="L8" s="253"/>
      <c r="M8" s="249"/>
      <c r="N8" s="249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70"/>
      <c r="Z8" s="370"/>
      <c r="AA8" s="370" t="s">
        <v>96</v>
      </c>
      <c r="AB8" s="373">
        <v>90</v>
      </c>
      <c r="AC8" s="373">
        <v>60</v>
      </c>
      <c r="AD8" s="373">
        <v>40</v>
      </c>
      <c r="AE8" s="373">
        <v>25</v>
      </c>
      <c r="AF8" s="373">
        <v>10</v>
      </c>
      <c r="AG8" s="373">
        <v>5</v>
      </c>
      <c r="AH8" s="373">
        <v>2</v>
      </c>
      <c r="AI8" s="344"/>
      <c r="AJ8" s="344"/>
      <c r="AK8" s="344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631">
        <v>60</v>
      </c>
      <c r="C9" s="245">
        <f>IF($E9="","",VLOOKUP($E9,'45elő'!$A$7:$O$22,15))</f>
        <v>0</v>
      </c>
      <c r="D9" s="245" t="str">
        <f>IF($E9="","",VLOOKUP($E9,'45elő'!$A$7:$O$22,5))</f>
        <v>730201</v>
      </c>
      <c r="E9" s="399">
        <v>10</v>
      </c>
      <c r="F9" s="296" t="str">
        <f>UPPER(IF($E9="","",VLOOKUP($E9,'45elő'!$A$7:$O$22,2)))</f>
        <v>KISS</v>
      </c>
      <c r="G9" s="296" t="str">
        <f>IF($E9="","",VLOOKUP($E9,'45elő'!$A$7:$O$22,3))</f>
        <v>Sándor</v>
      </c>
      <c r="H9" s="296"/>
      <c r="I9" s="296">
        <f>IF($E9="","",VLOOKUP($E9,'45elő'!$A$7:$O$22,4))</f>
        <v>0</v>
      </c>
      <c r="J9" s="255"/>
      <c r="K9" s="249" t="s">
        <v>224</v>
      </c>
      <c r="L9" s="256"/>
      <c r="M9" s="249"/>
      <c r="N9" s="249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70"/>
      <c r="Z9" s="370"/>
      <c r="AA9" s="370" t="s">
        <v>97</v>
      </c>
      <c r="AB9" s="373">
        <v>60</v>
      </c>
      <c r="AC9" s="373">
        <v>40</v>
      </c>
      <c r="AD9" s="373">
        <v>25</v>
      </c>
      <c r="AE9" s="373">
        <v>10</v>
      </c>
      <c r="AF9" s="373">
        <v>5</v>
      </c>
      <c r="AG9" s="373">
        <v>2</v>
      </c>
      <c r="AH9" s="373">
        <v>1</v>
      </c>
      <c r="AI9" s="344"/>
      <c r="AJ9" s="344"/>
      <c r="AK9" s="344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632"/>
      <c r="C10" s="250"/>
      <c r="D10" s="250"/>
      <c r="E10" s="400"/>
      <c r="F10" s="401"/>
      <c r="G10" s="401"/>
      <c r="H10" s="402"/>
      <c r="I10" s="401"/>
      <c r="J10" s="257"/>
      <c r="K10" s="409" t="s">
        <v>0</v>
      </c>
      <c r="L10" s="131" t="s">
        <v>212</v>
      </c>
      <c r="M10" s="253" t="str">
        <f>UPPER(IF(OR(L10="a",L10="as"),K8,IF(OR(L10="b",L10="bs"),K12,)))</f>
        <v>SZÁNTÓ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70"/>
      <c r="Z10" s="370"/>
      <c r="AA10" s="370" t="s">
        <v>98</v>
      </c>
      <c r="AB10" s="373">
        <v>40</v>
      </c>
      <c r="AC10" s="373">
        <v>25</v>
      </c>
      <c r="AD10" s="373">
        <v>15</v>
      </c>
      <c r="AE10" s="373">
        <v>7</v>
      </c>
      <c r="AF10" s="373">
        <v>4</v>
      </c>
      <c r="AG10" s="373">
        <v>1</v>
      </c>
      <c r="AH10" s="373">
        <v>0</v>
      </c>
      <c r="AI10" s="344"/>
      <c r="AJ10" s="344"/>
      <c r="AK10" s="344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631">
        <v>90</v>
      </c>
      <c r="C11" s="245">
        <f>IF($E11="","",VLOOKUP($E11,'45elő'!$A$7:$O$22,15))</f>
      </c>
      <c r="D11" s="245">
        <f>IF($E11="","",VLOOKUP($E11,'45elő'!$A$7:$O$22,5))</f>
      </c>
      <c r="E11" s="399"/>
      <c r="F11" s="449" t="s">
        <v>124</v>
      </c>
      <c r="G11" s="449" t="s">
        <v>125</v>
      </c>
      <c r="H11" s="296"/>
      <c r="I11" s="296">
        <f>IF($E11="","",VLOOKUP($E11,'45elő'!$A$7:$O$22,4))</f>
      </c>
      <c r="J11" s="248"/>
      <c r="K11" s="249"/>
      <c r="L11" s="260"/>
      <c r="M11" s="249" t="s">
        <v>248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70"/>
      <c r="Z11" s="370"/>
      <c r="AA11" s="370" t="s">
        <v>99</v>
      </c>
      <c r="AB11" s="373">
        <v>25</v>
      </c>
      <c r="AC11" s="373">
        <v>15</v>
      </c>
      <c r="AD11" s="373">
        <v>10</v>
      </c>
      <c r="AE11" s="373">
        <v>6</v>
      </c>
      <c r="AF11" s="373">
        <v>3</v>
      </c>
      <c r="AG11" s="373">
        <v>1</v>
      </c>
      <c r="AH11" s="373">
        <v>0</v>
      </c>
      <c r="AI11" s="344"/>
      <c r="AJ11" s="344"/>
      <c r="AK11" s="344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632"/>
      <c r="C12" s="250"/>
      <c r="D12" s="250"/>
      <c r="E12" s="400"/>
      <c r="F12" s="401"/>
      <c r="G12" s="401"/>
      <c r="H12" s="402"/>
      <c r="I12" s="409" t="s">
        <v>0</v>
      </c>
      <c r="J12" s="130" t="s">
        <v>212</v>
      </c>
      <c r="K12" s="253" t="str">
        <f>UPPER(IF(OR(J12="a",J12="as"),F11,IF(OR(J12="b",J12="bs"),F13,)))</f>
        <v>BARÁTH</v>
      </c>
      <c r="L12" s="262"/>
      <c r="M12" s="249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70"/>
      <c r="Z12" s="370"/>
      <c r="AA12" s="370" t="s">
        <v>104</v>
      </c>
      <c r="AB12" s="373">
        <v>15</v>
      </c>
      <c r="AC12" s="373">
        <v>10</v>
      </c>
      <c r="AD12" s="373">
        <v>6</v>
      </c>
      <c r="AE12" s="373">
        <v>3</v>
      </c>
      <c r="AF12" s="373">
        <v>1</v>
      </c>
      <c r="AG12" s="373">
        <v>0</v>
      </c>
      <c r="AH12" s="373">
        <v>0</v>
      </c>
      <c r="AI12" s="344"/>
      <c r="AJ12" s="344"/>
      <c r="AK12" s="344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631">
        <v>60</v>
      </c>
      <c r="C13" s="245">
        <f>IF($E13="","",VLOOKUP($E13,'45elő'!$A$7:$O$22,15))</f>
        <v>0</v>
      </c>
      <c r="D13" s="245" t="str">
        <f>IF($E13="","",VLOOKUP($E13,'45elő'!$A$7:$O$22,5))</f>
        <v>750120</v>
      </c>
      <c r="E13" s="399">
        <v>8</v>
      </c>
      <c r="F13" s="296" t="str">
        <f>UPPER(IF($E13="","",VLOOKUP($E13,'45elő'!$A$7:$O$22,2)))</f>
        <v>KOKAVEC</v>
      </c>
      <c r="G13" s="296" t="str">
        <f>IF($E13="","",VLOOKUP($E13,'45elő'!$A$7:$O$22,3))</f>
        <v>István</v>
      </c>
      <c r="H13" s="296"/>
      <c r="I13" s="296">
        <f>IF($E13="","",VLOOKUP($E13,'45elő'!$A$7:$O$22,4))</f>
        <v>0</v>
      </c>
      <c r="J13" s="263"/>
      <c r="K13" s="249" t="s">
        <v>227</v>
      </c>
      <c r="L13" s="249"/>
      <c r="M13" s="249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70"/>
      <c r="Z13" s="370"/>
      <c r="AA13" s="370" t="s">
        <v>100</v>
      </c>
      <c r="AB13" s="373">
        <v>10</v>
      </c>
      <c r="AC13" s="373">
        <v>6</v>
      </c>
      <c r="AD13" s="373">
        <v>3</v>
      </c>
      <c r="AE13" s="373">
        <v>1</v>
      </c>
      <c r="AF13" s="373">
        <v>0</v>
      </c>
      <c r="AG13" s="373">
        <v>0</v>
      </c>
      <c r="AH13" s="373">
        <v>0</v>
      </c>
      <c r="AI13" s="344"/>
      <c r="AJ13" s="344"/>
      <c r="AK13" s="344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632"/>
      <c r="C14" s="250"/>
      <c r="D14" s="250"/>
      <c r="E14" s="400"/>
      <c r="F14" s="401"/>
      <c r="G14" s="401"/>
      <c r="H14" s="402"/>
      <c r="I14" s="401"/>
      <c r="J14" s="257"/>
      <c r="K14" s="249"/>
      <c r="L14" s="249"/>
      <c r="M14" s="409" t="s">
        <v>0</v>
      </c>
      <c r="N14" s="131" t="s">
        <v>212</v>
      </c>
      <c r="O14" s="253" t="str">
        <f>UPPER(IF(OR(N14="a",N14="as"),M10,IF(OR(N14="b",N14="bs"),M18,)))</f>
        <v>SZÁNTÓ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70"/>
      <c r="Z14" s="370"/>
      <c r="AA14" s="370" t="s">
        <v>101</v>
      </c>
      <c r="AB14" s="373">
        <v>3</v>
      </c>
      <c r="AC14" s="373">
        <v>2</v>
      </c>
      <c r="AD14" s="373">
        <v>1</v>
      </c>
      <c r="AE14" s="373">
        <v>0</v>
      </c>
      <c r="AF14" s="373">
        <v>0</v>
      </c>
      <c r="AG14" s="373">
        <v>0</v>
      </c>
      <c r="AH14" s="373">
        <v>0</v>
      </c>
      <c r="AI14" s="344"/>
      <c r="AJ14" s="344"/>
      <c r="AK14" s="344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631">
        <v>140</v>
      </c>
      <c r="C15" s="245">
        <f>IF($E15="","",VLOOKUP($E15,'45elő'!$A$7:$O$22,15))</f>
      </c>
      <c r="D15" s="245">
        <f>IF($E15="","",VLOOKUP($E15,'45elő'!$A$7:$O$22,5))</f>
      </c>
      <c r="E15" s="399"/>
      <c r="F15" s="449" t="s">
        <v>126</v>
      </c>
      <c r="G15" s="449" t="s">
        <v>127</v>
      </c>
      <c r="H15" s="296"/>
      <c r="I15" s="296">
        <f>IF($E15="","",VLOOKUP($E15,'45elő'!$A$7:$O$22,4))</f>
      </c>
      <c r="J15" s="265"/>
      <c r="K15" s="249"/>
      <c r="L15" s="249"/>
      <c r="M15" s="249"/>
      <c r="N15" s="261"/>
      <c r="O15" s="249" t="s">
        <v>255</v>
      </c>
      <c r="P15" s="294"/>
      <c r="Q15" s="185"/>
      <c r="R15" s="127"/>
      <c r="S15" s="128"/>
      <c r="T15" s="128"/>
      <c r="U15" s="274" t="str">
        <f>Birók!P29</f>
        <v> </v>
      </c>
      <c r="V15" s="128"/>
      <c r="W15" s="128"/>
      <c r="X15" s="128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44"/>
      <c r="AJ15" s="344"/>
      <c r="AK15" s="344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632"/>
      <c r="C16" s="250"/>
      <c r="D16" s="250"/>
      <c r="E16" s="400"/>
      <c r="F16" s="401"/>
      <c r="G16" s="401"/>
      <c r="H16" s="402"/>
      <c r="I16" s="409" t="s">
        <v>0</v>
      </c>
      <c r="J16" s="130" t="s">
        <v>212</v>
      </c>
      <c r="K16" s="253" t="str">
        <f>UPPER(IF(OR(J16="a",J16="as"),F15,IF(OR(J16="b",J16="bs"),F17,)))</f>
        <v>ZÖLDI KOVÁCS </v>
      </c>
      <c r="L16" s="253"/>
      <c r="M16" s="249"/>
      <c r="N16" s="261"/>
      <c r="O16" s="409"/>
      <c r="P16" s="294"/>
      <c r="Q16" s="185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0"/>
      <c r="Z16" s="370"/>
      <c r="AA16" s="370" t="s">
        <v>64</v>
      </c>
      <c r="AB16" s="373">
        <v>150</v>
      </c>
      <c r="AC16" s="373">
        <v>120</v>
      </c>
      <c r="AD16" s="373">
        <v>90</v>
      </c>
      <c r="AE16" s="373">
        <v>60</v>
      </c>
      <c r="AF16" s="373">
        <v>40</v>
      </c>
      <c r="AG16" s="373">
        <v>25</v>
      </c>
      <c r="AH16" s="373">
        <v>15</v>
      </c>
      <c r="AI16" s="344"/>
      <c r="AJ16" s="344"/>
      <c r="AK16" s="344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631">
        <v>60</v>
      </c>
      <c r="C17" s="245">
        <f>IF($E17="","",VLOOKUP($E17,'45elő'!$A$7:$O$22,15))</f>
        <v>0</v>
      </c>
      <c r="D17" s="245" t="str">
        <f>IF($E17="","",VLOOKUP($E17,'45elő'!$A$7:$O$22,5))</f>
        <v>710705</v>
      </c>
      <c r="E17" s="399">
        <v>9</v>
      </c>
      <c r="F17" s="296" t="str">
        <f>UPPER(IF($E17="","",VLOOKUP($E17,'45elő'!$A$7:$O$22,2)))</f>
        <v>GÁL </v>
      </c>
      <c r="G17" s="296" t="str">
        <f>IF($E17="","",VLOOKUP($E17,'45elő'!$A$7:$O$22,3))</f>
        <v>István</v>
      </c>
      <c r="H17" s="296"/>
      <c r="I17" s="296">
        <f>IF($E17="","",VLOOKUP($E17,'45elő'!$A$7:$O$22,4))</f>
        <v>0</v>
      </c>
      <c r="J17" s="255"/>
      <c r="K17" s="249" t="s">
        <v>226</v>
      </c>
      <c r="L17" s="256"/>
      <c r="M17" s="249"/>
      <c r="N17" s="261"/>
      <c r="O17" s="259"/>
      <c r="P17" s="294"/>
      <c r="Q17" s="185"/>
      <c r="R17" s="127"/>
      <c r="S17" s="128"/>
      <c r="T17" s="128"/>
      <c r="U17" s="128"/>
      <c r="V17" s="128"/>
      <c r="W17" s="128"/>
      <c r="X17" s="128"/>
      <c r="Y17" s="370"/>
      <c r="Z17" s="370"/>
      <c r="AA17" s="370" t="s">
        <v>92</v>
      </c>
      <c r="AB17" s="373">
        <v>120</v>
      </c>
      <c r="AC17" s="373">
        <v>90</v>
      </c>
      <c r="AD17" s="373">
        <v>60</v>
      </c>
      <c r="AE17" s="373">
        <v>40</v>
      </c>
      <c r="AF17" s="373">
        <v>25</v>
      </c>
      <c r="AG17" s="373">
        <v>15</v>
      </c>
      <c r="AH17" s="373">
        <v>8</v>
      </c>
      <c r="AI17" s="344"/>
      <c r="AJ17" s="344"/>
      <c r="AK17" s="344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632"/>
      <c r="C18" s="250"/>
      <c r="D18" s="250"/>
      <c r="E18" s="400"/>
      <c r="F18" s="401"/>
      <c r="G18" s="401"/>
      <c r="H18" s="402"/>
      <c r="I18" s="401"/>
      <c r="J18" s="257"/>
      <c r="K18" s="409" t="s">
        <v>0</v>
      </c>
      <c r="L18" s="131" t="s">
        <v>212</v>
      </c>
      <c r="M18" s="253" t="str">
        <f>UPPER(IF(OR(L18="a",L18="as"),K16,IF(OR(L18="b",L18="bs"),K20,)))</f>
        <v>ZÖLDI KOVÁCS </v>
      </c>
      <c r="N18" s="266"/>
      <c r="O18" s="259"/>
      <c r="P18" s="294"/>
      <c r="Q18" s="185"/>
      <c r="R18" s="127"/>
      <c r="S18" s="128"/>
      <c r="T18" s="128"/>
      <c r="U18" s="128"/>
      <c r="V18" s="128"/>
      <c r="W18" s="128"/>
      <c r="X18" s="128"/>
      <c r="Y18" s="370"/>
      <c r="Z18" s="370"/>
      <c r="AA18" s="370" t="s">
        <v>93</v>
      </c>
      <c r="AB18" s="373">
        <v>90</v>
      </c>
      <c r="AC18" s="373">
        <v>60</v>
      </c>
      <c r="AD18" s="373">
        <v>40</v>
      </c>
      <c r="AE18" s="373">
        <v>25</v>
      </c>
      <c r="AF18" s="373">
        <v>15</v>
      </c>
      <c r="AG18" s="373">
        <v>8</v>
      </c>
      <c r="AH18" s="373">
        <v>4</v>
      </c>
      <c r="AI18" s="344"/>
      <c r="AJ18" s="344"/>
      <c r="AK18" s="344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631">
        <v>60</v>
      </c>
      <c r="C19" s="245">
        <f>IF($E19="","",VLOOKUP($E19,'45elő'!$A$7:$O$22,15))</f>
        <v>0</v>
      </c>
      <c r="D19" s="245">
        <f>IF($E19="","",VLOOKUP($E19,'45elő'!$A$7:$O$22,5))</f>
        <v>0</v>
      </c>
      <c r="E19" s="399">
        <v>7</v>
      </c>
      <c r="F19" s="296" t="str">
        <f>UPPER(IF($E19="","",VLOOKUP($E19,'45elő'!$A$7:$O$22,2)))</f>
        <v>SHAN CHUNXIAO</v>
      </c>
      <c r="G19" s="296">
        <f>IF($E19="","",VLOOKUP($E19,'45elő'!$A$7:$O$22,3))</f>
        <v>0</v>
      </c>
      <c r="H19" s="296"/>
      <c r="I19" s="296">
        <f>IF($E19="","",VLOOKUP($E19,'45elő'!$A$7:$O$22,4))</f>
        <v>0</v>
      </c>
      <c r="J19" s="248"/>
      <c r="K19" s="249"/>
      <c r="L19" s="260"/>
      <c r="M19" s="249" t="s">
        <v>249</v>
      </c>
      <c r="N19" s="259"/>
      <c r="O19" s="259"/>
      <c r="P19" s="294"/>
      <c r="Q19" s="185"/>
      <c r="R19" s="127"/>
      <c r="S19" s="128"/>
      <c r="T19" s="128"/>
      <c r="U19" s="128"/>
      <c r="V19" s="128"/>
      <c r="W19" s="128"/>
      <c r="X19" s="128"/>
      <c r="Y19" s="370"/>
      <c r="Z19" s="370"/>
      <c r="AA19" s="370" t="s">
        <v>94</v>
      </c>
      <c r="AB19" s="373">
        <v>60</v>
      </c>
      <c r="AC19" s="373">
        <v>40</v>
      </c>
      <c r="AD19" s="373">
        <v>25</v>
      </c>
      <c r="AE19" s="373">
        <v>15</v>
      </c>
      <c r="AF19" s="373">
        <v>8</v>
      </c>
      <c r="AG19" s="373">
        <v>4</v>
      </c>
      <c r="AH19" s="373">
        <v>2</v>
      </c>
      <c r="AI19" s="344"/>
      <c r="AJ19" s="344"/>
      <c r="AK19" s="344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632"/>
      <c r="C20" s="250"/>
      <c r="D20" s="250"/>
      <c r="E20" s="158"/>
      <c r="F20" s="251"/>
      <c r="G20" s="251"/>
      <c r="H20" s="252"/>
      <c r="I20" s="409" t="s">
        <v>0</v>
      </c>
      <c r="J20" s="130" t="s">
        <v>214</v>
      </c>
      <c r="K20" s="253" t="str">
        <f>UPPER(IF(OR(J20="a",J20="as"),F19,IF(OR(J20="b",J20="bs"),F21,)))</f>
        <v>BIBOK</v>
      </c>
      <c r="L20" s="262"/>
      <c r="M20" s="249"/>
      <c r="N20" s="259"/>
      <c r="O20" s="259"/>
      <c r="P20" s="294"/>
      <c r="Q20" s="185"/>
      <c r="R20" s="127"/>
      <c r="S20" s="128"/>
      <c r="T20" s="128"/>
      <c r="U20" s="128"/>
      <c r="V20" s="128"/>
      <c r="W20" s="128"/>
      <c r="X20" s="128"/>
      <c r="Y20" s="370"/>
      <c r="Z20" s="370"/>
      <c r="AA20" s="370" t="s">
        <v>95</v>
      </c>
      <c r="AB20" s="373">
        <v>40</v>
      </c>
      <c r="AC20" s="373">
        <v>25</v>
      </c>
      <c r="AD20" s="373">
        <v>15</v>
      </c>
      <c r="AE20" s="373">
        <v>8</v>
      </c>
      <c r="AF20" s="373">
        <v>4</v>
      </c>
      <c r="AG20" s="373">
        <v>2</v>
      </c>
      <c r="AH20" s="373">
        <v>1</v>
      </c>
      <c r="AI20" s="344"/>
      <c r="AJ20" s="344"/>
      <c r="AK20" s="344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631">
        <v>90</v>
      </c>
      <c r="C21" s="245">
        <f>IF($E21="","",VLOOKUP($E21,'45elő'!$A$7:$O$22,15))</f>
        <v>0</v>
      </c>
      <c r="D21" s="245" t="str">
        <f>IF($E21="","",VLOOKUP($E21,'45elő'!$A$7:$O$22,5))</f>
        <v>710101</v>
      </c>
      <c r="E21" s="246">
        <v>2</v>
      </c>
      <c r="F21" s="297" t="str">
        <f>UPPER(IF($E21="","",VLOOKUP($E21,'45elő'!$A$7:$O$22,2)))</f>
        <v>BIBOK</v>
      </c>
      <c r="G21" s="297" t="str">
        <f>IF($E21="","",VLOOKUP($E21,'45elő'!$A$7:$O$22,3))</f>
        <v>Tamás</v>
      </c>
      <c r="H21" s="297"/>
      <c r="I21" s="297">
        <f>IF($E21="","",VLOOKUP($E21,'45elő'!$A$7:$O$22,4))</f>
        <v>0</v>
      </c>
      <c r="J21" s="263"/>
      <c r="K21" s="249" t="s">
        <v>225</v>
      </c>
      <c r="L21" s="249"/>
      <c r="M21" s="249"/>
      <c r="N21" s="259"/>
      <c r="O21" s="259"/>
      <c r="P21" s="294"/>
      <c r="Q21" s="185"/>
      <c r="R21" s="127"/>
      <c r="S21" s="128"/>
      <c r="T21" s="128"/>
      <c r="U21" s="128"/>
      <c r="V21" s="128"/>
      <c r="W21" s="128"/>
      <c r="X21" s="128"/>
      <c r="Y21" s="370"/>
      <c r="Z21" s="370"/>
      <c r="AA21" s="370" t="s">
        <v>96</v>
      </c>
      <c r="AB21" s="373">
        <v>25</v>
      </c>
      <c r="AC21" s="373">
        <v>15</v>
      </c>
      <c r="AD21" s="373">
        <v>10</v>
      </c>
      <c r="AE21" s="373">
        <v>6</v>
      </c>
      <c r="AF21" s="373">
        <v>3</v>
      </c>
      <c r="AG21" s="373">
        <v>1</v>
      </c>
      <c r="AH21" s="373">
        <v>0</v>
      </c>
      <c r="AI21" s="344"/>
      <c r="AJ21" s="344"/>
      <c r="AK21" s="344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8"/>
      <c r="F22" s="124"/>
      <c r="G22" s="124"/>
      <c r="H22" s="124"/>
      <c r="I22" s="124"/>
      <c r="J22" s="158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0"/>
      <c r="Z22" s="370"/>
      <c r="AA22" s="370" t="s">
        <v>97</v>
      </c>
      <c r="AB22" s="373">
        <v>15</v>
      </c>
      <c r="AC22" s="373">
        <v>10</v>
      </c>
      <c r="AD22" s="373">
        <v>6</v>
      </c>
      <c r="AE22" s="373">
        <v>3</v>
      </c>
      <c r="AF22" s="373">
        <v>1</v>
      </c>
      <c r="AG22" s="373">
        <v>0</v>
      </c>
      <c r="AH22" s="373">
        <v>0</v>
      </c>
      <c r="AI22" s="344"/>
      <c r="AJ22" s="344"/>
      <c r="AK22" s="344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9"/>
      <c r="B23" s="158"/>
      <c r="C23" s="158"/>
      <c r="D23" s="158"/>
      <c r="E23" s="158"/>
      <c r="F23" s="124"/>
      <c r="G23" s="124"/>
      <c r="H23" s="128"/>
      <c r="I23" s="268"/>
      <c r="J23" s="158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0"/>
      <c r="Z23" s="370"/>
      <c r="AA23" s="370" t="s">
        <v>98</v>
      </c>
      <c r="AB23" s="373">
        <v>10</v>
      </c>
      <c r="AC23" s="373">
        <v>6</v>
      </c>
      <c r="AD23" s="373">
        <v>3</v>
      </c>
      <c r="AE23" s="373">
        <v>1</v>
      </c>
      <c r="AF23" s="373">
        <v>0</v>
      </c>
      <c r="AG23" s="373">
        <v>0</v>
      </c>
      <c r="AH23" s="373">
        <v>0</v>
      </c>
      <c r="AI23" s="344"/>
      <c r="AJ23" s="344"/>
      <c r="AK23" s="344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9"/>
      <c r="B24" s="124"/>
      <c r="C24" s="124"/>
      <c r="D24" s="124"/>
      <c r="E24" s="158"/>
      <c r="F24" s="124"/>
      <c r="G24" s="124"/>
      <c r="H24" s="124"/>
      <c r="I24" s="124"/>
      <c r="J24" s="158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0"/>
      <c r="Z24" s="370"/>
      <c r="AA24" s="370" t="s">
        <v>99</v>
      </c>
      <c r="AB24" s="373">
        <v>6</v>
      </c>
      <c r="AC24" s="373">
        <v>3</v>
      </c>
      <c r="AD24" s="373">
        <v>1</v>
      </c>
      <c r="AE24" s="373">
        <v>0</v>
      </c>
      <c r="AF24" s="373">
        <v>0</v>
      </c>
      <c r="AG24" s="373">
        <v>0</v>
      </c>
      <c r="AH24" s="373">
        <v>0</v>
      </c>
      <c r="AI24" s="344"/>
      <c r="AJ24" s="344"/>
      <c r="AK24" s="344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9"/>
      <c r="B25" s="158"/>
      <c r="C25" s="158"/>
      <c r="D25" s="158"/>
      <c r="E25" s="158"/>
      <c r="F25" s="124"/>
      <c r="G25" s="124"/>
      <c r="H25" s="128"/>
      <c r="I25" s="124"/>
      <c r="J25" s="158"/>
      <c r="K25" s="268"/>
      <c r="L25" s="158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0"/>
      <c r="Z25" s="370"/>
      <c r="AA25" s="370" t="s">
        <v>104</v>
      </c>
      <c r="AB25" s="373">
        <v>3</v>
      </c>
      <c r="AC25" s="373">
        <v>2</v>
      </c>
      <c r="AD25" s="373">
        <v>1</v>
      </c>
      <c r="AE25" s="373">
        <v>0</v>
      </c>
      <c r="AF25" s="373">
        <v>0</v>
      </c>
      <c r="AG25" s="373">
        <v>0</v>
      </c>
      <c r="AH25" s="373">
        <v>0</v>
      </c>
      <c r="AI25" s="344"/>
      <c r="AJ25" s="344"/>
      <c r="AK25" s="344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9"/>
      <c r="B26" s="124"/>
      <c r="C26" s="124"/>
      <c r="D26" s="624" t="s">
        <v>204</v>
      </c>
      <c r="E26" s="158"/>
      <c r="F26" s="124" t="s">
        <v>205</v>
      </c>
      <c r="G26" s="124"/>
      <c r="H26" s="124" t="s">
        <v>225</v>
      </c>
      <c r="I26" s="124"/>
      <c r="J26" s="158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44"/>
      <c r="AJ26" s="344"/>
      <c r="AK26" s="344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9"/>
      <c r="B27" s="124"/>
      <c r="C27" s="124"/>
      <c r="D27" s="624"/>
      <c r="E27" s="158"/>
      <c r="F27" s="633" t="s">
        <v>269</v>
      </c>
      <c r="G27" s="124"/>
      <c r="H27" s="124"/>
      <c r="I27" s="124"/>
      <c r="J27" s="158"/>
      <c r="K27" s="124"/>
      <c r="L27" s="124"/>
      <c r="M27" s="124"/>
      <c r="N27" s="126"/>
      <c r="O27" s="126"/>
      <c r="P27" s="126"/>
      <c r="Q27" s="126"/>
      <c r="R27" s="127"/>
      <c r="S27" s="132"/>
      <c r="T27" s="128"/>
      <c r="U27" s="128"/>
      <c r="V27" s="128"/>
      <c r="W27" s="128"/>
      <c r="X27" s="128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44"/>
      <c r="AJ27" s="344"/>
      <c r="AK27" s="344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9"/>
      <c r="B28" s="158"/>
      <c r="C28" s="158"/>
      <c r="D28" s="158"/>
      <c r="E28" s="158"/>
      <c r="F28" s="124"/>
      <c r="G28" s="124"/>
      <c r="H28" s="128"/>
      <c r="I28" s="268"/>
      <c r="J28" s="158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44"/>
      <c r="AJ28" s="344"/>
      <c r="AK28" s="344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9"/>
      <c r="B29" s="124"/>
      <c r="C29" s="124"/>
      <c r="D29" s="624" t="s">
        <v>270</v>
      </c>
      <c r="E29" s="158"/>
      <c r="F29" s="124" t="s">
        <v>206</v>
      </c>
      <c r="G29" s="124"/>
      <c r="H29" s="124" t="s">
        <v>226</v>
      </c>
      <c r="I29" s="124"/>
      <c r="J29" s="158"/>
      <c r="K29" s="124"/>
      <c r="L29" s="124"/>
      <c r="M29" s="124"/>
      <c r="N29" s="126"/>
      <c r="O29" s="126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81"/>
      <c r="AJ29" s="381"/>
      <c r="AK29" s="381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9"/>
      <c r="B30" s="158"/>
      <c r="C30" s="158"/>
      <c r="D30" s="158"/>
      <c r="E30" s="158"/>
      <c r="F30" s="633" t="s">
        <v>269</v>
      </c>
      <c r="G30" s="124"/>
      <c r="H30" s="128"/>
      <c r="I30" s="124"/>
      <c r="J30" s="158"/>
      <c r="K30" s="124"/>
      <c r="L30" s="124"/>
      <c r="M30" s="268"/>
      <c r="N30" s="158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81"/>
      <c r="AJ30" s="381"/>
      <c r="AK30" s="381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9"/>
      <c r="B31" s="124"/>
      <c r="C31" s="124"/>
      <c r="D31" s="124"/>
      <c r="E31" s="158"/>
      <c r="F31" s="124"/>
      <c r="G31" s="124"/>
      <c r="H31" s="124"/>
      <c r="I31" s="124"/>
      <c r="J31" s="158"/>
      <c r="K31" s="124"/>
      <c r="L31" s="124"/>
      <c r="M31" s="124"/>
      <c r="N31" s="126"/>
      <c r="O31" s="124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81"/>
      <c r="AJ31" s="381"/>
      <c r="AK31" s="381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9"/>
      <c r="B32" s="158"/>
      <c r="C32" s="158"/>
      <c r="D32" s="158"/>
      <c r="E32" s="158"/>
      <c r="F32" s="124"/>
      <c r="G32" s="124"/>
      <c r="H32" s="128"/>
      <c r="I32" s="268"/>
      <c r="J32" s="158"/>
      <c r="K32" s="124"/>
      <c r="L32" s="124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81"/>
      <c r="AJ32" s="381"/>
      <c r="AK32" s="381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9"/>
      <c r="B33" s="124"/>
      <c r="C33" s="124"/>
      <c r="D33" s="124"/>
      <c r="E33" s="158"/>
      <c r="F33" s="124"/>
      <c r="G33" s="124"/>
      <c r="H33" s="124"/>
      <c r="I33" s="124"/>
      <c r="J33" s="158"/>
      <c r="K33" s="124"/>
      <c r="L33" s="269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81"/>
      <c r="AJ33" s="381"/>
      <c r="AK33" s="381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9"/>
      <c r="B34" s="158"/>
      <c r="C34" s="158"/>
      <c r="D34" s="158"/>
      <c r="E34" s="158"/>
      <c r="F34" s="124"/>
      <c r="G34" s="124"/>
      <c r="H34" s="128"/>
      <c r="I34" s="124"/>
      <c r="J34" s="158"/>
      <c r="K34" s="268"/>
      <c r="L34" s="158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81"/>
      <c r="AJ34" s="381"/>
      <c r="AK34" s="381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9"/>
      <c r="B35" s="124"/>
      <c r="C35" s="124"/>
      <c r="D35" s="124"/>
      <c r="E35" s="158"/>
      <c r="F35" s="124"/>
      <c r="G35" s="124"/>
      <c r="H35" s="124"/>
      <c r="I35" s="124"/>
      <c r="J35" s="158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81"/>
      <c r="AJ35" s="381"/>
      <c r="AK35" s="381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159"/>
      <c r="B36" s="158"/>
      <c r="C36" s="158"/>
      <c r="D36" s="158"/>
      <c r="E36" s="158"/>
      <c r="F36" s="124"/>
      <c r="G36" s="124"/>
      <c r="H36" s="128"/>
      <c r="I36" s="268"/>
      <c r="J36" s="158"/>
      <c r="K36" s="124"/>
      <c r="L36" s="124"/>
      <c r="M36" s="124"/>
      <c r="N36" s="126"/>
      <c r="O36" s="126"/>
      <c r="P36" s="126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81"/>
      <c r="AJ36" s="381"/>
      <c r="AK36" s="381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278"/>
      <c r="B37" s="124"/>
      <c r="C37" s="124"/>
      <c r="D37" s="124"/>
      <c r="E37" s="158"/>
      <c r="F37" s="124"/>
      <c r="G37" s="124"/>
      <c r="H37" s="124"/>
      <c r="I37" s="124"/>
      <c r="J37" s="158"/>
      <c r="K37" s="124"/>
      <c r="L37" s="124"/>
      <c r="M37" s="124"/>
      <c r="N37" s="124"/>
      <c r="O37" s="124"/>
      <c r="P37" s="124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81"/>
      <c r="AJ37" s="381"/>
      <c r="AK37" s="381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159"/>
      <c r="B38" s="158"/>
      <c r="C38" s="158"/>
      <c r="D38" s="158"/>
      <c r="E38" s="158"/>
      <c r="F38" s="264"/>
      <c r="G38" s="264"/>
      <c r="H38" s="267"/>
      <c r="I38" s="249"/>
      <c r="J38" s="257"/>
      <c r="K38" s="249"/>
      <c r="L38" s="249"/>
      <c r="M38" s="249"/>
      <c r="N38" s="259"/>
      <c r="O38" s="259"/>
      <c r="P38" s="259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81"/>
      <c r="AJ38" s="381"/>
      <c r="AK38" s="381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278"/>
      <c r="B39" s="124"/>
      <c r="C39" s="124"/>
      <c r="D39" s="124"/>
      <c r="E39" s="158"/>
      <c r="F39" s="124"/>
      <c r="G39" s="124"/>
      <c r="H39" s="124"/>
      <c r="I39" s="124"/>
      <c r="J39" s="158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81"/>
      <c r="AJ39" s="381"/>
      <c r="AK39" s="381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9"/>
      <c r="B40" s="158"/>
      <c r="C40" s="158"/>
      <c r="D40" s="158"/>
      <c r="E40" s="158"/>
      <c r="F40" s="124"/>
      <c r="G40" s="124"/>
      <c r="H40" s="128"/>
      <c r="I40" s="268"/>
      <c r="J40" s="158"/>
      <c r="K40" s="124"/>
      <c r="L40" s="124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81"/>
      <c r="AJ40" s="381"/>
      <c r="AK40" s="381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9"/>
      <c r="B41" s="124"/>
      <c r="C41" s="124"/>
      <c r="D41" s="124"/>
      <c r="E41" s="158"/>
      <c r="F41" s="124"/>
      <c r="G41" s="124"/>
      <c r="H41" s="124"/>
      <c r="I41" s="124"/>
      <c r="J41" s="158"/>
      <c r="K41" s="124"/>
      <c r="L41" s="269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81"/>
      <c r="AJ41" s="381"/>
      <c r="AK41" s="381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9"/>
      <c r="B42" s="158"/>
      <c r="C42" s="158"/>
      <c r="D42" s="158"/>
      <c r="E42" s="158"/>
      <c r="F42" s="124"/>
      <c r="G42" s="124"/>
      <c r="H42" s="128"/>
      <c r="I42" s="124"/>
      <c r="J42" s="158"/>
      <c r="K42" s="268"/>
      <c r="L42" s="158"/>
      <c r="M42" s="124"/>
      <c r="N42" s="126"/>
      <c r="O42" s="126"/>
      <c r="P42" s="126"/>
      <c r="Q42" s="126"/>
      <c r="R42" s="127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81"/>
      <c r="AJ42" s="381"/>
      <c r="AK42" s="381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9"/>
      <c r="B43" s="124"/>
      <c r="C43" s="124"/>
      <c r="D43" s="124"/>
      <c r="E43" s="158"/>
      <c r="F43" s="124"/>
      <c r="G43" s="124"/>
      <c r="H43" s="124"/>
      <c r="I43" s="124"/>
      <c r="J43" s="158"/>
      <c r="K43" s="124"/>
      <c r="L43" s="124"/>
      <c r="M43" s="124"/>
      <c r="N43" s="126"/>
      <c r="O43" s="126"/>
      <c r="P43" s="126"/>
      <c r="Q43" s="126"/>
      <c r="R43" s="127"/>
      <c r="S43" s="132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81"/>
      <c r="AJ43" s="381"/>
      <c r="AK43" s="381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9"/>
      <c r="B44" s="158"/>
      <c r="C44" s="158"/>
      <c r="D44" s="158"/>
      <c r="E44" s="158"/>
      <c r="F44" s="124"/>
      <c r="G44" s="124"/>
      <c r="H44" s="128"/>
      <c r="I44" s="268"/>
      <c r="J44" s="158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81"/>
      <c r="AJ44" s="381"/>
      <c r="AK44" s="381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9"/>
      <c r="B45" s="124"/>
      <c r="C45" s="124"/>
      <c r="D45" s="124"/>
      <c r="E45" s="158"/>
      <c r="F45" s="124"/>
      <c r="G45" s="124"/>
      <c r="H45" s="124"/>
      <c r="I45" s="124"/>
      <c r="J45" s="158"/>
      <c r="K45" s="124"/>
      <c r="L45" s="124"/>
      <c r="M45" s="124"/>
      <c r="N45" s="126"/>
      <c r="O45" s="126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81"/>
      <c r="AJ45" s="381"/>
      <c r="AK45" s="381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9"/>
      <c r="B46" s="158"/>
      <c r="C46" s="158"/>
      <c r="D46" s="158"/>
      <c r="E46" s="158"/>
      <c r="F46" s="124"/>
      <c r="G46" s="124"/>
      <c r="H46" s="128"/>
      <c r="I46" s="124"/>
      <c r="J46" s="158"/>
      <c r="K46" s="124"/>
      <c r="L46" s="124"/>
      <c r="M46" s="268"/>
      <c r="N46" s="158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81"/>
      <c r="AJ46" s="381"/>
      <c r="AK46" s="381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9"/>
      <c r="B47" s="124"/>
      <c r="C47" s="124"/>
      <c r="D47" s="124"/>
      <c r="E47" s="158"/>
      <c r="F47" s="124"/>
      <c r="G47" s="124"/>
      <c r="H47" s="124"/>
      <c r="I47" s="124"/>
      <c r="J47" s="158"/>
      <c r="K47" s="124"/>
      <c r="L47" s="124"/>
      <c r="M47" s="124"/>
      <c r="N47" s="126"/>
      <c r="O47" s="124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81"/>
      <c r="AJ47" s="381"/>
      <c r="AK47" s="381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9"/>
      <c r="B48" s="158"/>
      <c r="C48" s="158"/>
      <c r="D48" s="158"/>
      <c r="E48" s="158"/>
      <c r="F48" s="124"/>
      <c r="G48" s="124"/>
      <c r="H48" s="128"/>
      <c r="I48" s="268"/>
      <c r="J48" s="158"/>
      <c r="K48" s="124"/>
      <c r="L48" s="124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81"/>
      <c r="AJ48" s="381"/>
      <c r="AK48" s="381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9"/>
      <c r="B49" s="124"/>
      <c r="C49" s="124"/>
      <c r="D49" s="124"/>
      <c r="E49" s="158"/>
      <c r="F49" s="124"/>
      <c r="G49" s="124"/>
      <c r="H49" s="124"/>
      <c r="I49" s="124"/>
      <c r="J49" s="158"/>
      <c r="K49" s="124"/>
      <c r="L49" s="269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81"/>
      <c r="AJ49" s="381"/>
      <c r="AK49" s="381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9"/>
      <c r="B50" s="158"/>
      <c r="C50" s="158"/>
      <c r="D50" s="158"/>
      <c r="E50" s="158"/>
      <c r="F50" s="124"/>
      <c r="G50" s="124"/>
      <c r="H50" s="128"/>
      <c r="I50" s="124"/>
      <c r="J50" s="158"/>
      <c r="K50" s="268"/>
      <c r="L50" s="158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81"/>
      <c r="AJ50" s="381"/>
      <c r="AK50" s="381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9"/>
      <c r="B51" s="124"/>
      <c r="C51" s="124"/>
      <c r="D51" s="124"/>
      <c r="E51" s="158"/>
      <c r="F51" s="124"/>
      <c r="G51" s="124"/>
      <c r="H51" s="124"/>
      <c r="I51" s="124"/>
      <c r="J51" s="158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81"/>
      <c r="AJ51" s="381"/>
      <c r="AK51" s="381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159"/>
      <c r="B52" s="158"/>
      <c r="C52" s="158"/>
      <c r="D52" s="158"/>
      <c r="E52" s="158"/>
      <c r="F52" s="124"/>
      <c r="G52" s="124"/>
      <c r="H52" s="128"/>
      <c r="I52" s="268"/>
      <c r="J52" s="158"/>
      <c r="K52" s="124"/>
      <c r="L52" s="124"/>
      <c r="M52" s="124"/>
      <c r="N52" s="126"/>
      <c r="O52" s="126"/>
      <c r="P52" s="126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81"/>
      <c r="AJ52" s="381"/>
      <c r="AK52" s="381"/>
      <c r="AL52" s="128"/>
      <c r="AM52" s="128"/>
      <c r="AN52" s="128"/>
      <c r="AO52" s="128"/>
      <c r="AP52" s="128"/>
      <c r="AQ52" s="128"/>
      <c r="AR52" s="128"/>
      <c r="AS52" s="128"/>
    </row>
    <row r="53" spans="1:45" s="34" customFormat="1" ht="9" customHeight="1">
      <c r="A53" s="278"/>
      <c r="B53" s="124"/>
      <c r="C53" s="124"/>
      <c r="D53" s="124"/>
      <c r="E53" s="158"/>
      <c r="F53" s="414"/>
      <c r="G53" s="414"/>
      <c r="H53" s="414"/>
      <c r="I53" s="414"/>
      <c r="J53" s="158"/>
      <c r="K53" s="124"/>
      <c r="L53" s="124"/>
      <c r="M53" s="124"/>
      <c r="N53" s="124"/>
      <c r="O53" s="124"/>
      <c r="P53" s="124"/>
      <c r="Q53" s="126"/>
      <c r="R53" s="127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381"/>
      <c r="AJ53" s="381"/>
      <c r="AK53" s="381"/>
      <c r="AL53" s="128"/>
      <c r="AM53" s="128"/>
      <c r="AN53" s="128"/>
      <c r="AO53" s="128"/>
      <c r="AP53" s="128"/>
      <c r="AQ53" s="128"/>
      <c r="AR53" s="128"/>
      <c r="AS53" s="128"/>
    </row>
    <row r="54" spans="1:45" s="2" customFormat="1" ht="6.75" customHeight="1">
      <c r="A54" s="133"/>
      <c r="B54" s="133"/>
      <c r="C54" s="133"/>
      <c r="D54" s="133"/>
      <c r="E54" s="133"/>
      <c r="F54" s="415"/>
      <c r="G54" s="415"/>
      <c r="H54" s="415"/>
      <c r="I54" s="415"/>
      <c r="J54" s="134"/>
      <c r="K54" s="135"/>
      <c r="L54" s="136"/>
      <c r="M54" s="135"/>
      <c r="N54" s="136"/>
      <c r="O54" s="135"/>
      <c r="P54" s="136"/>
      <c r="Q54" s="135"/>
      <c r="R54" s="136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381"/>
      <c r="AJ54" s="381"/>
      <c r="AK54" s="381"/>
      <c r="AL54" s="137"/>
      <c r="AM54" s="137"/>
      <c r="AN54" s="137"/>
      <c r="AO54" s="137"/>
      <c r="AP54" s="137"/>
      <c r="AQ54" s="137"/>
      <c r="AR54" s="137"/>
      <c r="AS54" s="137"/>
    </row>
    <row r="55" spans="1:45" s="18" customFormat="1" ht="10.5" customHeight="1">
      <c r="A55" s="138" t="s">
        <v>43</v>
      </c>
      <c r="B55" s="139"/>
      <c r="C55" s="139"/>
      <c r="D55" s="212"/>
      <c r="E55" s="140" t="s">
        <v>4</v>
      </c>
      <c r="F55" s="141" t="s">
        <v>45</v>
      </c>
      <c r="G55" s="140"/>
      <c r="H55" s="142"/>
      <c r="I55" s="143"/>
      <c r="J55" s="140" t="s">
        <v>4</v>
      </c>
      <c r="K55" s="141" t="s">
        <v>54</v>
      </c>
      <c r="L55" s="144"/>
      <c r="M55" s="141" t="s">
        <v>55</v>
      </c>
      <c r="N55" s="145"/>
      <c r="O55" s="146" t="s">
        <v>56</v>
      </c>
      <c r="P55" s="146"/>
      <c r="Q55" s="147"/>
      <c r="R55" s="148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82"/>
      <c r="AJ55" s="382"/>
      <c r="AK55" s="382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87" t="s">
        <v>44</v>
      </c>
      <c r="B56" s="288"/>
      <c r="C56" s="289"/>
      <c r="D56" s="290"/>
      <c r="E56" s="149">
        <v>1</v>
      </c>
      <c r="F56" s="86" t="str">
        <f>IF(E56&gt;$R$63,,UPPER(VLOOKUP(E56,'45elő'!$A$7:$Q$134,2)))</f>
        <v>SZÁNTÓ</v>
      </c>
      <c r="G56" s="149"/>
      <c r="H56" s="86"/>
      <c r="I56" s="85"/>
      <c r="J56" s="279" t="s">
        <v>5</v>
      </c>
      <c r="K56" s="84"/>
      <c r="L56" s="280"/>
      <c r="M56" s="84"/>
      <c r="N56" s="281"/>
      <c r="O56" s="282" t="s">
        <v>46</v>
      </c>
      <c r="P56" s="283"/>
      <c r="Q56" s="283"/>
      <c r="R56" s="281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82"/>
      <c r="AJ56" s="382"/>
      <c r="AK56" s="382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291" t="s">
        <v>53</v>
      </c>
      <c r="B57" s="160"/>
      <c r="C57" s="292"/>
      <c r="D57" s="293"/>
      <c r="E57" s="149">
        <v>2</v>
      </c>
      <c r="F57" s="86" t="str">
        <f>IF(E57&gt;$R$63,,UPPER(VLOOKUP(E57,'45elő'!$A$7:$Q$134,2)))</f>
        <v>BIBOK</v>
      </c>
      <c r="G57" s="149"/>
      <c r="H57" s="86"/>
      <c r="I57" s="85"/>
      <c r="J57" s="279" t="s">
        <v>6</v>
      </c>
      <c r="K57" s="84"/>
      <c r="L57" s="280"/>
      <c r="M57" s="84"/>
      <c r="N57" s="281"/>
      <c r="O57" s="152"/>
      <c r="P57" s="284"/>
      <c r="Q57" s="160"/>
      <c r="R57" s="285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82"/>
      <c r="AJ57" s="382"/>
      <c r="AK57" s="382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75"/>
      <c r="B58" s="176"/>
      <c r="C58" s="210"/>
      <c r="D58" s="177"/>
      <c r="E58" s="149"/>
      <c r="F58" s="86"/>
      <c r="G58" s="149"/>
      <c r="H58" s="86"/>
      <c r="I58" s="85"/>
      <c r="J58" s="279" t="s">
        <v>7</v>
      </c>
      <c r="K58" s="84"/>
      <c r="L58" s="280"/>
      <c r="M58" s="84"/>
      <c r="N58" s="281"/>
      <c r="O58" s="282" t="s">
        <v>47</v>
      </c>
      <c r="P58" s="283"/>
      <c r="Q58" s="283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82"/>
      <c r="AJ58" s="382"/>
      <c r="AK58" s="382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50"/>
      <c r="B59" s="207"/>
      <c r="C59" s="207"/>
      <c r="D59" s="151"/>
      <c r="E59" s="149"/>
      <c r="F59" s="86"/>
      <c r="G59" s="149"/>
      <c r="H59" s="86"/>
      <c r="I59" s="85"/>
      <c r="J59" s="279" t="s">
        <v>8</v>
      </c>
      <c r="K59" s="84"/>
      <c r="L59" s="280"/>
      <c r="M59" s="84"/>
      <c r="N59" s="281"/>
      <c r="O59" s="84"/>
      <c r="P59" s="280"/>
      <c r="Q59" s="84"/>
      <c r="R59" s="281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82"/>
      <c r="AJ59" s="382"/>
      <c r="AK59" s="382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78"/>
      <c r="C60" s="178"/>
      <c r="D60" s="211"/>
      <c r="E60" s="149"/>
      <c r="F60" s="86"/>
      <c r="G60" s="149"/>
      <c r="H60" s="86"/>
      <c r="I60" s="85"/>
      <c r="J60" s="279" t="s">
        <v>9</v>
      </c>
      <c r="K60" s="84"/>
      <c r="L60" s="280"/>
      <c r="M60" s="84"/>
      <c r="N60" s="281"/>
      <c r="O60" s="160"/>
      <c r="P60" s="284"/>
      <c r="Q60" s="160"/>
      <c r="R60" s="285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82"/>
      <c r="AJ60" s="382"/>
      <c r="AK60" s="382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5"/>
      <c r="B61" s="181"/>
      <c r="C61" s="207"/>
      <c r="D61" s="151"/>
      <c r="E61" s="149"/>
      <c r="F61" s="86"/>
      <c r="G61" s="149"/>
      <c r="H61" s="86"/>
      <c r="I61" s="85"/>
      <c r="J61" s="279" t="s">
        <v>10</v>
      </c>
      <c r="K61" s="84"/>
      <c r="L61" s="280"/>
      <c r="M61" s="84"/>
      <c r="N61" s="281"/>
      <c r="O61" s="282" t="s">
        <v>33</v>
      </c>
      <c r="P61" s="283"/>
      <c r="Q61" s="283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82"/>
      <c r="AJ61" s="382"/>
      <c r="AK61" s="382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81"/>
      <c r="C62" s="208"/>
      <c r="D62" s="173"/>
      <c r="E62" s="149"/>
      <c r="F62" s="86"/>
      <c r="G62" s="149"/>
      <c r="H62" s="86"/>
      <c r="I62" s="85"/>
      <c r="J62" s="279" t="s">
        <v>11</v>
      </c>
      <c r="K62" s="84"/>
      <c r="L62" s="280"/>
      <c r="M62" s="84"/>
      <c r="N62" s="281"/>
      <c r="O62" s="84"/>
      <c r="P62" s="280"/>
      <c r="Q62" s="84"/>
      <c r="R62" s="281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82"/>
      <c r="AJ62" s="382"/>
      <c r="AK62" s="382"/>
      <c r="AL62" s="86"/>
      <c r="AM62" s="86"/>
      <c r="AN62" s="86"/>
      <c r="AO62" s="86"/>
      <c r="AP62" s="86"/>
      <c r="AQ62" s="86"/>
      <c r="AR62" s="86"/>
      <c r="AS62" s="86"/>
    </row>
    <row r="63" spans="1:45" s="18" customFormat="1" ht="9" customHeight="1">
      <c r="A63" s="166"/>
      <c r="B63" s="163"/>
      <c r="C63" s="209"/>
      <c r="D63" s="174"/>
      <c r="E63" s="153"/>
      <c r="F63" s="152"/>
      <c r="G63" s="153"/>
      <c r="H63" s="152"/>
      <c r="I63" s="154"/>
      <c r="J63" s="286" t="s">
        <v>12</v>
      </c>
      <c r="K63" s="160"/>
      <c r="L63" s="284"/>
      <c r="M63" s="160"/>
      <c r="N63" s="285"/>
      <c r="O63" s="160" t="str">
        <f>R4</f>
        <v>Kádár László</v>
      </c>
      <c r="P63" s="284"/>
      <c r="Q63" s="160"/>
      <c r="R63" s="155">
        <f>MIN(4,'45elő'!Q5)</f>
        <v>4</v>
      </c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382"/>
      <c r="AJ63" s="382"/>
      <c r="AK63" s="382"/>
      <c r="AL63" s="86"/>
      <c r="AM63" s="86"/>
      <c r="AN63" s="86"/>
      <c r="AO63" s="86"/>
      <c r="AP63" s="86"/>
      <c r="AQ63" s="86"/>
      <c r="AR63" s="86"/>
      <c r="AS63" s="8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  <row r="141" spans="20:45" ht="12.75"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L141" s="276"/>
      <c r="AM141" s="276"/>
      <c r="AN141" s="276"/>
      <c r="AO141" s="276"/>
      <c r="AP141" s="276"/>
      <c r="AQ141" s="276"/>
      <c r="AR141" s="276"/>
      <c r="AS141" s="276"/>
    </row>
  </sheetData>
  <sheetProtection/>
  <mergeCells count="1">
    <mergeCell ref="A4:C4"/>
  </mergeCells>
  <conditionalFormatting sqref="G51:I51 G35:I35 G37:I37 G22:I22 G24:I24 G26:I27 G29:I29 G31:I31 G33:I33 H21 G39:I39 G41:I41 G43:I43 G45:I45 G47:I47 G49:I49 H7 H9 H11 H13 H15 H17 H19">
    <cfRule type="expression" priority="17" dxfId="8" stopIfTrue="1">
      <formula>AND($E7&lt;9,$C7&gt;0)</formula>
    </cfRule>
  </conditionalFormatting>
  <conditionalFormatting sqref="I23 I44 K34 I32 K42 I52 I40 K50 I48 K10 M30 M46 I28 K25 I36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7 E31 E29 E26:E27 E24 E22 E53 E51 E33 E49 E47 E45 E43 E41 E39 E35">
    <cfRule type="expression" priority="13" dxfId="4" stopIfTrue="1">
      <formula>AND($E22&lt;9,$C22&gt;0)</formula>
    </cfRule>
  </conditionalFormatting>
  <conditionalFormatting sqref="F39 F41 F43 F45 F47 F49 F51 F37 F22 F24 F26:F27 F29 F31 F33 F35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6 M42 M50 O14 O30 M25 M34 K8 K12 K16 K20 K40 K44 K48 K52 K23 K28 K32 K36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1 B43 B45 B47 B49 B51 B53 B24 B26:B27 B29 B31 B33 B35 B37 B39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3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40 I28 I36 I44 I32 I52 I48 K50 K42 M46 K34 K25 M30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E11" sqref="E1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03" customWidth="1"/>
    <col min="6" max="6" width="6.140625" style="92" hidden="1" customWidth="1"/>
    <col min="7" max="7" width="29.8515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4" t="str">
        <f>Altalanos!$A$6</f>
        <v>Budapest Város Szenior Bajnokság</v>
      </c>
      <c r="B1" s="87"/>
      <c r="C1" s="87"/>
      <c r="D1" s="179"/>
      <c r="E1" s="203" t="s">
        <v>52</v>
      </c>
      <c r="F1" s="192"/>
      <c r="G1" s="193"/>
      <c r="H1" s="194"/>
      <c r="I1" s="194"/>
      <c r="J1" s="195"/>
      <c r="K1" s="195"/>
      <c r="L1" s="195"/>
      <c r="M1" s="195"/>
      <c r="N1" s="195"/>
      <c r="O1" s="195"/>
      <c r="P1" s="195"/>
      <c r="Q1" s="196"/>
    </row>
    <row r="2" spans="2:17" ht="13.5" thickBot="1">
      <c r="B2" s="89" t="s">
        <v>51</v>
      </c>
      <c r="C2" s="420" t="str">
        <f>Altalanos!$C$8</f>
        <v>Fe50</v>
      </c>
      <c r="D2" s="104"/>
      <c r="E2" s="203" t="s">
        <v>34</v>
      </c>
      <c r="F2" s="93"/>
      <c r="G2" s="93"/>
      <c r="H2" s="391"/>
      <c r="I2" s="391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6" t="s">
        <v>50</v>
      </c>
      <c r="B3" s="389"/>
      <c r="C3" s="389"/>
      <c r="D3" s="389"/>
      <c r="E3" s="389"/>
      <c r="F3" s="389"/>
      <c r="G3" s="389"/>
      <c r="H3" s="389"/>
      <c r="I3" s="390"/>
      <c r="J3" s="99"/>
      <c r="K3" s="105"/>
      <c r="L3" s="105"/>
      <c r="M3" s="105"/>
      <c r="N3" s="225" t="s">
        <v>33</v>
      </c>
      <c r="O3" s="100"/>
      <c r="P3" s="106"/>
      <c r="Q3" s="204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5" t="s">
        <v>30</v>
      </c>
      <c r="I4" s="396"/>
      <c r="J4" s="108"/>
      <c r="K4" s="109"/>
      <c r="L4" s="109"/>
      <c r="M4" s="109"/>
      <c r="N4" s="108"/>
      <c r="O4" s="205"/>
      <c r="P4" s="205"/>
      <c r="Q4" s="110"/>
    </row>
    <row r="5" spans="1:17" s="2" customFormat="1" ht="13.5" thickBot="1">
      <c r="A5" s="197" t="str">
        <f>Altalanos!$A$10</f>
        <v>2020.07.10-12.</v>
      </c>
      <c r="B5" s="197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2" t="str">
        <f>Altalanos!$E$10</f>
        <v>Kádár László</v>
      </c>
      <c r="I5" s="406"/>
      <c r="J5" s="111"/>
      <c r="K5" s="83"/>
      <c r="L5" s="83"/>
      <c r="M5" s="83"/>
      <c r="N5" s="111"/>
      <c r="O5" s="91"/>
      <c r="P5" s="91"/>
      <c r="Q5" s="410"/>
    </row>
    <row r="6" spans="1:17" ht="30" customHeight="1" thickBot="1">
      <c r="A6" s="182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111</v>
      </c>
      <c r="H6" s="392" t="s">
        <v>37</v>
      </c>
      <c r="I6" s="393"/>
      <c r="J6" s="187" t="s">
        <v>16</v>
      </c>
      <c r="K6" s="103" t="s">
        <v>14</v>
      </c>
      <c r="L6" s="189" t="s">
        <v>1</v>
      </c>
      <c r="M6" s="156" t="s">
        <v>15</v>
      </c>
      <c r="N6" s="213" t="s">
        <v>48</v>
      </c>
      <c r="O6" s="201" t="s">
        <v>38</v>
      </c>
      <c r="P6" s="202" t="s">
        <v>2</v>
      </c>
      <c r="Q6" s="102" t="s">
        <v>39</v>
      </c>
    </row>
    <row r="7" spans="1:17" s="11" customFormat="1" ht="18.75" customHeight="1">
      <c r="A7" s="191">
        <v>1</v>
      </c>
      <c r="B7" s="94" t="s">
        <v>137</v>
      </c>
      <c r="C7" s="94" t="s">
        <v>145</v>
      </c>
      <c r="D7" s="95"/>
      <c r="E7" s="443" t="s">
        <v>165</v>
      </c>
      <c r="F7" s="447"/>
      <c r="G7" s="447">
        <v>50</v>
      </c>
      <c r="H7" s="95">
        <v>1</v>
      </c>
      <c r="I7" s="95"/>
      <c r="J7" s="188"/>
      <c r="K7" s="186"/>
      <c r="L7" s="190"/>
      <c r="M7" s="186"/>
      <c r="N7" s="180"/>
      <c r="O7" s="417"/>
      <c r="P7" s="113"/>
      <c r="Q7" s="96"/>
    </row>
    <row r="8" spans="1:17" s="11" customFormat="1" ht="18.75" customHeight="1">
      <c r="A8" s="191">
        <v>2</v>
      </c>
      <c r="B8" s="94" t="s">
        <v>158</v>
      </c>
      <c r="C8" s="94" t="s">
        <v>146</v>
      </c>
      <c r="D8" s="95"/>
      <c r="E8" s="443" t="s">
        <v>159</v>
      </c>
      <c r="F8" s="447"/>
      <c r="G8" s="447">
        <v>50</v>
      </c>
      <c r="H8" s="95">
        <v>2</v>
      </c>
      <c r="I8" s="95"/>
      <c r="J8" s="188"/>
      <c r="K8" s="186"/>
      <c r="L8" s="190"/>
      <c r="M8" s="186"/>
      <c r="N8" s="180"/>
      <c r="O8" s="95"/>
      <c r="P8" s="113"/>
      <c r="Q8" s="96"/>
    </row>
    <row r="9" spans="1:17" s="11" customFormat="1" ht="18.75" customHeight="1">
      <c r="A9" s="191">
        <v>3</v>
      </c>
      <c r="B9" s="437" t="s">
        <v>131</v>
      </c>
      <c r="C9" s="157" t="s">
        <v>127</v>
      </c>
      <c r="D9" s="95"/>
      <c r="E9" s="438" t="s">
        <v>132</v>
      </c>
      <c r="F9" s="435"/>
      <c r="G9" s="440">
        <v>50</v>
      </c>
      <c r="H9" s="95"/>
      <c r="I9" s="95"/>
      <c r="J9" s="188"/>
      <c r="K9" s="186"/>
      <c r="L9" s="190"/>
      <c r="M9" s="186"/>
      <c r="N9" s="180"/>
      <c r="O9" s="95"/>
      <c r="P9" s="398"/>
      <c r="Q9" s="214"/>
    </row>
    <row r="10" spans="1:17" s="11" customFormat="1" ht="18.75" customHeight="1">
      <c r="A10" s="191">
        <v>4</v>
      </c>
      <c r="B10" s="94" t="s">
        <v>184</v>
      </c>
      <c r="C10" s="94" t="s">
        <v>173</v>
      </c>
      <c r="D10" s="95"/>
      <c r="E10" s="443" t="s">
        <v>257</v>
      </c>
      <c r="F10" s="447"/>
      <c r="G10" s="447">
        <v>50</v>
      </c>
      <c r="H10" s="95"/>
      <c r="I10" s="95"/>
      <c r="J10" s="188"/>
      <c r="K10" s="186"/>
      <c r="L10" s="190"/>
      <c r="M10" s="186"/>
      <c r="N10" s="180"/>
      <c r="O10" s="95"/>
      <c r="P10" s="397"/>
      <c r="Q10" s="394"/>
    </row>
    <row r="11" spans="1:17" s="11" customFormat="1" ht="18.75" customHeight="1">
      <c r="A11" s="191">
        <v>5</v>
      </c>
      <c r="B11" s="94" t="s">
        <v>187</v>
      </c>
      <c r="C11" s="94" t="s">
        <v>127</v>
      </c>
      <c r="D11" s="95"/>
      <c r="E11" s="438" t="s">
        <v>258</v>
      </c>
      <c r="F11" s="447"/>
      <c r="G11" s="447">
        <v>50</v>
      </c>
      <c r="H11" s="95"/>
      <c r="I11" s="95"/>
      <c r="J11" s="188"/>
      <c r="K11" s="186"/>
      <c r="L11" s="190"/>
      <c r="M11" s="186"/>
      <c r="N11" s="180"/>
      <c r="O11" s="95"/>
      <c r="P11" s="397"/>
      <c r="Q11" s="394"/>
    </row>
    <row r="12" spans="1:17" s="11" customFormat="1" ht="18.75" customHeight="1">
      <c r="A12" s="191">
        <v>6</v>
      </c>
      <c r="B12" s="34" t="s">
        <v>196</v>
      </c>
      <c r="C12" s="34" t="s">
        <v>164</v>
      </c>
      <c r="D12" s="95"/>
      <c r="E12" s="443" t="s">
        <v>197</v>
      </c>
      <c r="F12" s="447"/>
      <c r="G12" s="447">
        <v>50</v>
      </c>
      <c r="H12" s="95"/>
      <c r="I12" s="95"/>
      <c r="J12" s="188"/>
      <c r="K12" s="186"/>
      <c r="L12" s="190"/>
      <c r="M12" s="186"/>
      <c r="N12" s="180"/>
      <c r="O12" s="95"/>
      <c r="P12" s="397"/>
      <c r="Q12" s="394"/>
    </row>
    <row r="13" spans="1:17" s="11" customFormat="1" ht="18.75" customHeight="1">
      <c r="A13" s="191">
        <v>7</v>
      </c>
      <c r="B13" s="94"/>
      <c r="C13" s="94"/>
      <c r="D13" s="95"/>
      <c r="E13" s="206"/>
      <c r="F13" s="387"/>
      <c r="G13" s="388"/>
      <c r="H13" s="95"/>
      <c r="I13" s="95"/>
      <c r="J13" s="188"/>
      <c r="K13" s="186"/>
      <c r="L13" s="190"/>
      <c r="M13" s="186"/>
      <c r="N13" s="180"/>
      <c r="O13" s="95"/>
      <c r="P13" s="397"/>
      <c r="Q13" s="394"/>
    </row>
    <row r="14" spans="1:17" s="11" customFormat="1" ht="18.75" customHeight="1">
      <c r="A14" s="191">
        <v>8</v>
      </c>
      <c r="B14" s="94"/>
      <c r="C14" s="94"/>
      <c r="D14" s="95"/>
      <c r="E14" s="206"/>
      <c r="F14" s="387"/>
      <c r="G14" s="388"/>
      <c r="H14" s="95"/>
      <c r="I14" s="95"/>
      <c r="J14" s="188"/>
      <c r="K14" s="186"/>
      <c r="L14" s="190"/>
      <c r="M14" s="186"/>
      <c r="N14" s="180"/>
      <c r="O14" s="95"/>
      <c r="P14" s="397"/>
      <c r="Q14" s="394"/>
    </row>
    <row r="15" spans="1:17" s="11" customFormat="1" ht="18.75" customHeight="1">
      <c r="A15" s="191">
        <v>9</v>
      </c>
      <c r="B15" s="94"/>
      <c r="C15" s="94"/>
      <c r="D15" s="95"/>
      <c r="E15" s="206"/>
      <c r="F15" s="112"/>
      <c r="G15" s="112"/>
      <c r="H15" s="95"/>
      <c r="I15" s="95"/>
      <c r="J15" s="188"/>
      <c r="K15" s="186"/>
      <c r="L15" s="190"/>
      <c r="M15" s="218"/>
      <c r="N15" s="180"/>
      <c r="O15" s="95"/>
      <c r="P15" s="96"/>
      <c r="Q15" s="96"/>
    </row>
    <row r="16" spans="1:17" s="11" customFormat="1" ht="18.75" customHeight="1">
      <c r="A16" s="191">
        <v>10</v>
      </c>
      <c r="B16" s="416"/>
      <c r="C16" s="94"/>
      <c r="D16" s="95"/>
      <c r="E16" s="206"/>
      <c r="F16" s="112"/>
      <c r="G16" s="112"/>
      <c r="H16" s="95"/>
      <c r="I16" s="95"/>
      <c r="J16" s="188"/>
      <c r="K16" s="186"/>
      <c r="L16" s="190"/>
      <c r="M16" s="218"/>
      <c r="N16" s="180"/>
      <c r="O16" s="95"/>
      <c r="P16" s="113"/>
      <c r="Q16" s="96"/>
    </row>
    <row r="17" spans="1:17" s="11" customFormat="1" ht="18.75" customHeight="1">
      <c r="A17" s="191">
        <v>11</v>
      </c>
      <c r="B17" s="94"/>
      <c r="C17" s="94"/>
      <c r="D17" s="95"/>
      <c r="E17" s="206"/>
      <c r="F17" s="112"/>
      <c r="G17" s="112"/>
      <c r="H17" s="95"/>
      <c r="I17" s="95"/>
      <c r="J17" s="188"/>
      <c r="K17" s="186"/>
      <c r="L17" s="190"/>
      <c r="M17" s="218"/>
      <c r="N17" s="180"/>
      <c r="O17" s="95"/>
      <c r="P17" s="113"/>
      <c r="Q17" s="96"/>
    </row>
    <row r="18" spans="1:17" s="11" customFormat="1" ht="18.75" customHeight="1">
      <c r="A18" s="191">
        <v>12</v>
      </c>
      <c r="B18" s="94"/>
      <c r="C18" s="94"/>
      <c r="D18" s="95"/>
      <c r="E18" s="206"/>
      <c r="F18" s="112"/>
      <c r="G18" s="112"/>
      <c r="H18" s="95"/>
      <c r="I18" s="95"/>
      <c r="J18" s="188"/>
      <c r="K18" s="186"/>
      <c r="L18" s="190"/>
      <c r="M18" s="218"/>
      <c r="N18" s="180"/>
      <c r="O18" s="95"/>
      <c r="P18" s="113"/>
      <c r="Q18" s="96"/>
    </row>
    <row r="19" spans="1:17" s="11" customFormat="1" ht="18.75" customHeight="1">
      <c r="A19" s="191">
        <v>13</v>
      </c>
      <c r="B19" s="94"/>
      <c r="C19" s="94"/>
      <c r="D19" s="95"/>
      <c r="E19" s="206"/>
      <c r="F19" s="112"/>
      <c r="G19" s="112"/>
      <c r="H19" s="95"/>
      <c r="I19" s="95"/>
      <c r="J19" s="188"/>
      <c r="K19" s="186"/>
      <c r="L19" s="190"/>
      <c r="M19" s="218"/>
      <c r="N19" s="180"/>
      <c r="O19" s="95"/>
      <c r="P19" s="113"/>
      <c r="Q19" s="96"/>
    </row>
    <row r="20" spans="1:17" s="11" customFormat="1" ht="18.75" customHeight="1">
      <c r="A20" s="191">
        <v>14</v>
      </c>
      <c r="B20" s="94"/>
      <c r="C20" s="94"/>
      <c r="D20" s="95"/>
      <c r="E20" s="206"/>
      <c r="F20" s="112"/>
      <c r="G20" s="112"/>
      <c r="H20" s="95"/>
      <c r="I20" s="95"/>
      <c r="J20" s="188"/>
      <c r="K20" s="186"/>
      <c r="L20" s="190"/>
      <c r="M20" s="218"/>
      <c r="N20" s="180"/>
      <c r="O20" s="95"/>
      <c r="P20" s="113"/>
      <c r="Q20" s="96"/>
    </row>
    <row r="21" spans="1:17" s="11" customFormat="1" ht="18.75" customHeight="1">
      <c r="A21" s="191">
        <v>15</v>
      </c>
      <c r="B21" s="94"/>
      <c r="C21" s="94"/>
      <c r="D21" s="95"/>
      <c r="E21" s="206"/>
      <c r="F21" s="112"/>
      <c r="G21" s="112"/>
      <c r="H21" s="95"/>
      <c r="I21" s="95"/>
      <c r="J21" s="188"/>
      <c r="K21" s="186"/>
      <c r="L21" s="190"/>
      <c r="M21" s="218"/>
      <c r="N21" s="180"/>
      <c r="O21" s="95"/>
      <c r="P21" s="113"/>
      <c r="Q21" s="96"/>
    </row>
    <row r="22" spans="1:17" s="11" customFormat="1" ht="18.75" customHeight="1">
      <c r="A22" s="191">
        <v>16</v>
      </c>
      <c r="B22" s="94"/>
      <c r="C22" s="94"/>
      <c r="D22" s="95"/>
      <c r="E22" s="206"/>
      <c r="F22" s="112"/>
      <c r="G22" s="112"/>
      <c r="H22" s="95"/>
      <c r="I22" s="95"/>
      <c r="J22" s="188"/>
      <c r="K22" s="186"/>
      <c r="L22" s="190"/>
      <c r="M22" s="218"/>
      <c r="N22" s="180"/>
      <c r="O22" s="95"/>
      <c r="P22" s="113"/>
      <c r="Q22" s="96"/>
    </row>
    <row r="23" spans="1:17" s="11" customFormat="1" ht="18.75" customHeight="1">
      <c r="A23" s="191">
        <v>17</v>
      </c>
      <c r="B23" s="94"/>
      <c r="C23" s="94"/>
      <c r="D23" s="95"/>
      <c r="E23" s="206"/>
      <c r="F23" s="112"/>
      <c r="G23" s="112"/>
      <c r="H23" s="95"/>
      <c r="I23" s="95"/>
      <c r="J23" s="188"/>
      <c r="K23" s="186"/>
      <c r="L23" s="190"/>
      <c r="M23" s="218"/>
      <c r="N23" s="180"/>
      <c r="O23" s="95"/>
      <c r="P23" s="113"/>
      <c r="Q23" s="96"/>
    </row>
    <row r="24" spans="1:17" s="11" customFormat="1" ht="18.75" customHeight="1">
      <c r="A24" s="191">
        <v>18</v>
      </c>
      <c r="B24" s="94"/>
      <c r="C24" s="94"/>
      <c r="D24" s="95"/>
      <c r="E24" s="206"/>
      <c r="F24" s="112"/>
      <c r="G24" s="112"/>
      <c r="H24" s="95"/>
      <c r="I24" s="95"/>
      <c r="J24" s="188"/>
      <c r="K24" s="186"/>
      <c r="L24" s="190"/>
      <c r="M24" s="218"/>
      <c r="N24" s="180"/>
      <c r="O24" s="95"/>
      <c r="P24" s="113"/>
      <c r="Q24" s="96"/>
    </row>
    <row r="25" spans="1:17" s="11" customFormat="1" ht="18.75" customHeight="1">
      <c r="A25" s="191">
        <v>19</v>
      </c>
      <c r="B25" s="94"/>
      <c r="C25" s="94"/>
      <c r="D25" s="95"/>
      <c r="E25" s="206"/>
      <c r="F25" s="112"/>
      <c r="G25" s="112"/>
      <c r="H25" s="95"/>
      <c r="I25" s="95"/>
      <c r="J25" s="188"/>
      <c r="K25" s="186"/>
      <c r="L25" s="190"/>
      <c r="M25" s="218"/>
      <c r="N25" s="180"/>
      <c r="O25" s="95"/>
      <c r="P25" s="113"/>
      <c r="Q25" s="96"/>
    </row>
    <row r="26" spans="1:17" s="11" customFormat="1" ht="18.75" customHeight="1">
      <c r="A26" s="191">
        <v>20</v>
      </c>
      <c r="B26" s="94"/>
      <c r="C26" s="94"/>
      <c r="D26" s="95"/>
      <c r="E26" s="206"/>
      <c r="F26" s="112"/>
      <c r="G26" s="112"/>
      <c r="H26" s="95"/>
      <c r="I26" s="95"/>
      <c r="J26" s="188"/>
      <c r="K26" s="186"/>
      <c r="L26" s="190"/>
      <c r="M26" s="218"/>
      <c r="N26" s="180"/>
      <c r="O26" s="95"/>
      <c r="P26" s="113"/>
      <c r="Q26" s="96"/>
    </row>
    <row r="27" spans="1:17" s="11" customFormat="1" ht="18.75" customHeight="1">
      <c r="A27" s="191">
        <v>21</v>
      </c>
      <c r="B27" s="94"/>
      <c r="C27" s="94"/>
      <c r="D27" s="95"/>
      <c r="E27" s="206"/>
      <c r="F27" s="112"/>
      <c r="G27" s="112"/>
      <c r="H27" s="95"/>
      <c r="I27" s="95"/>
      <c r="J27" s="188"/>
      <c r="K27" s="186"/>
      <c r="L27" s="190"/>
      <c r="M27" s="218"/>
      <c r="N27" s="180"/>
      <c r="O27" s="95"/>
      <c r="P27" s="113"/>
      <c r="Q27" s="96"/>
    </row>
    <row r="28" spans="1:17" s="11" customFormat="1" ht="18.75" customHeight="1">
      <c r="A28" s="191">
        <v>22</v>
      </c>
      <c r="B28" s="94"/>
      <c r="C28" s="94"/>
      <c r="D28" s="95"/>
      <c r="E28" s="418"/>
      <c r="F28" s="407"/>
      <c r="G28" s="408"/>
      <c r="H28" s="95"/>
      <c r="I28" s="95"/>
      <c r="J28" s="188"/>
      <c r="K28" s="186"/>
      <c r="L28" s="190"/>
      <c r="M28" s="218"/>
      <c r="N28" s="180"/>
      <c r="O28" s="95"/>
      <c r="P28" s="113"/>
      <c r="Q28" s="96"/>
    </row>
    <row r="29" spans="1:17" s="11" customFormat="1" ht="18.75" customHeight="1">
      <c r="A29" s="191">
        <v>23</v>
      </c>
      <c r="B29" s="94"/>
      <c r="C29" s="94"/>
      <c r="D29" s="95"/>
      <c r="E29" s="419"/>
      <c r="F29" s="112"/>
      <c r="G29" s="112"/>
      <c r="H29" s="95"/>
      <c r="I29" s="95"/>
      <c r="J29" s="188"/>
      <c r="K29" s="186"/>
      <c r="L29" s="190"/>
      <c r="M29" s="218"/>
      <c r="N29" s="180"/>
      <c r="O29" s="95"/>
      <c r="P29" s="113"/>
      <c r="Q29" s="96"/>
    </row>
    <row r="30" spans="1:17" s="11" customFormat="1" ht="18.75" customHeight="1">
      <c r="A30" s="191">
        <v>24</v>
      </c>
      <c r="B30" s="94"/>
      <c r="C30" s="94"/>
      <c r="D30" s="95"/>
      <c r="E30" s="206"/>
      <c r="F30" s="112"/>
      <c r="G30" s="112"/>
      <c r="H30" s="95"/>
      <c r="I30" s="95"/>
      <c r="J30" s="188"/>
      <c r="K30" s="186"/>
      <c r="L30" s="190"/>
      <c r="M30" s="218"/>
      <c r="N30" s="180"/>
      <c r="O30" s="95"/>
      <c r="P30" s="113"/>
      <c r="Q30" s="96"/>
    </row>
    <row r="31" spans="1:17" s="11" customFormat="1" ht="18.75" customHeight="1">
      <c r="A31" s="191">
        <v>25</v>
      </c>
      <c r="B31" s="94"/>
      <c r="C31" s="94"/>
      <c r="D31" s="95"/>
      <c r="E31" s="206"/>
      <c r="F31" s="112"/>
      <c r="G31" s="112"/>
      <c r="H31" s="95"/>
      <c r="I31" s="95"/>
      <c r="J31" s="188"/>
      <c r="K31" s="186"/>
      <c r="L31" s="190"/>
      <c r="M31" s="218"/>
      <c r="N31" s="180"/>
      <c r="O31" s="95"/>
      <c r="P31" s="113"/>
      <c r="Q31" s="96"/>
    </row>
    <row r="32" spans="1:17" s="11" customFormat="1" ht="18.75" customHeight="1">
      <c r="A32" s="191">
        <v>26</v>
      </c>
      <c r="B32" s="94"/>
      <c r="C32" s="94"/>
      <c r="D32" s="95"/>
      <c r="E32" s="404"/>
      <c r="F32" s="112"/>
      <c r="G32" s="112"/>
      <c r="H32" s="95"/>
      <c r="I32" s="95"/>
      <c r="J32" s="188"/>
      <c r="K32" s="186"/>
      <c r="L32" s="190"/>
      <c r="M32" s="218"/>
      <c r="N32" s="180"/>
      <c r="O32" s="95"/>
      <c r="P32" s="113"/>
      <c r="Q32" s="96"/>
    </row>
    <row r="33" spans="1:17" s="11" customFormat="1" ht="18.75" customHeight="1">
      <c r="A33" s="191">
        <v>27</v>
      </c>
      <c r="B33" s="94"/>
      <c r="C33" s="94"/>
      <c r="D33" s="95"/>
      <c r="E33" s="206"/>
      <c r="F33" s="112"/>
      <c r="G33" s="112"/>
      <c r="H33" s="95"/>
      <c r="I33" s="95"/>
      <c r="J33" s="188"/>
      <c r="K33" s="186"/>
      <c r="L33" s="190"/>
      <c r="M33" s="218"/>
      <c r="N33" s="180"/>
      <c r="O33" s="95"/>
      <c r="P33" s="113"/>
      <c r="Q33" s="96"/>
    </row>
    <row r="34" spans="1:17" s="11" customFormat="1" ht="18.75" customHeight="1">
      <c r="A34" s="191">
        <v>28</v>
      </c>
      <c r="B34" s="94"/>
      <c r="C34" s="94"/>
      <c r="D34" s="95"/>
      <c r="E34" s="206"/>
      <c r="F34" s="112"/>
      <c r="G34" s="112"/>
      <c r="H34" s="95"/>
      <c r="I34" s="95"/>
      <c r="J34" s="188"/>
      <c r="K34" s="186"/>
      <c r="L34" s="190"/>
      <c r="M34" s="218"/>
      <c r="N34" s="180"/>
      <c r="O34" s="95"/>
      <c r="P34" s="113"/>
      <c r="Q34" s="96"/>
    </row>
    <row r="35" spans="1:17" s="11" customFormat="1" ht="18.75" customHeight="1">
      <c r="A35" s="191">
        <v>29</v>
      </c>
      <c r="B35" s="94"/>
      <c r="C35" s="94"/>
      <c r="D35" s="95"/>
      <c r="E35" s="206"/>
      <c r="F35" s="112"/>
      <c r="G35" s="112"/>
      <c r="H35" s="95"/>
      <c r="I35" s="95"/>
      <c r="J35" s="188"/>
      <c r="K35" s="186"/>
      <c r="L35" s="190"/>
      <c r="M35" s="218"/>
      <c r="N35" s="180"/>
      <c r="O35" s="95"/>
      <c r="P35" s="113"/>
      <c r="Q35" s="96"/>
    </row>
    <row r="36" spans="1:17" s="11" customFormat="1" ht="18.75" customHeight="1">
      <c r="A36" s="191">
        <v>30</v>
      </c>
      <c r="B36" s="94"/>
      <c r="C36" s="94"/>
      <c r="D36" s="95"/>
      <c r="E36" s="206"/>
      <c r="F36" s="112"/>
      <c r="G36" s="112"/>
      <c r="H36" s="95"/>
      <c r="I36" s="95"/>
      <c r="J36" s="188"/>
      <c r="K36" s="186"/>
      <c r="L36" s="190"/>
      <c r="M36" s="218"/>
      <c r="N36" s="180"/>
      <c r="O36" s="95"/>
      <c r="P36" s="113"/>
      <c r="Q36" s="96"/>
    </row>
    <row r="37" spans="1:17" s="11" customFormat="1" ht="18.75" customHeight="1">
      <c r="A37" s="191">
        <v>31</v>
      </c>
      <c r="B37" s="94"/>
      <c r="C37" s="94"/>
      <c r="D37" s="95"/>
      <c r="E37" s="206"/>
      <c r="F37" s="112"/>
      <c r="G37" s="112"/>
      <c r="H37" s="95"/>
      <c r="I37" s="95"/>
      <c r="J37" s="188"/>
      <c r="K37" s="186"/>
      <c r="L37" s="190"/>
      <c r="M37" s="218"/>
      <c r="N37" s="180"/>
      <c r="O37" s="95"/>
      <c r="P37" s="113"/>
      <c r="Q37" s="96"/>
    </row>
    <row r="38" spans="1:17" s="11" customFormat="1" ht="18.75" customHeight="1">
      <c r="A38" s="191">
        <v>32</v>
      </c>
      <c r="B38" s="94"/>
      <c r="C38" s="94"/>
      <c r="D38" s="95"/>
      <c r="E38" s="206"/>
      <c r="F38" s="112"/>
      <c r="G38" s="112"/>
      <c r="H38" s="395"/>
      <c r="I38" s="221"/>
      <c r="J38" s="188"/>
      <c r="K38" s="186"/>
      <c r="L38" s="190"/>
      <c r="M38" s="218"/>
      <c r="N38" s="180"/>
      <c r="O38" s="96"/>
      <c r="P38" s="113"/>
      <c r="Q38" s="96"/>
    </row>
    <row r="39" spans="1:17" s="11" customFormat="1" ht="18.75" customHeight="1">
      <c r="A39" s="191">
        <v>33</v>
      </c>
      <c r="B39" s="94"/>
      <c r="C39" s="94"/>
      <c r="D39" s="95"/>
      <c r="E39" s="206"/>
      <c r="F39" s="112"/>
      <c r="G39" s="112"/>
      <c r="H39" s="395"/>
      <c r="I39" s="221"/>
      <c r="J39" s="188"/>
      <c r="K39" s="186"/>
      <c r="L39" s="190"/>
      <c r="M39" s="218"/>
      <c r="N39" s="214"/>
      <c r="O39" s="183"/>
      <c r="P39" s="113"/>
      <c r="Q39" s="96"/>
    </row>
    <row r="40" spans="1:17" s="11" customFormat="1" ht="18.75" customHeight="1">
      <c r="A40" s="191">
        <v>34</v>
      </c>
      <c r="B40" s="94"/>
      <c r="C40" s="94"/>
      <c r="D40" s="95"/>
      <c r="E40" s="206"/>
      <c r="F40" s="112"/>
      <c r="G40" s="112"/>
      <c r="H40" s="395"/>
      <c r="I40" s="221"/>
      <c r="J40" s="188" t="e">
        <f>IF(AND(Q40="",#REF!&gt;0,#REF!&lt;5),K40,)</f>
        <v>#REF!</v>
      </c>
      <c r="K40" s="186" t="str">
        <f>IF(D40="","ZZZ9",IF(AND(#REF!&gt;0,#REF!&lt;5),D40&amp;#REF!,D40&amp;"9"))</f>
        <v>ZZZ9</v>
      </c>
      <c r="L40" s="190">
        <f aca="true" t="shared" si="0" ref="L40:L103">IF(Q40="",999,Q40)</f>
        <v>999</v>
      </c>
      <c r="M40" s="218">
        <f aca="true" t="shared" si="1" ref="M40:M103">IF(P40=999,999,1)</f>
        <v>999</v>
      </c>
      <c r="N40" s="214"/>
      <c r="O40" s="183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1">
        <v>35</v>
      </c>
      <c r="B41" s="94"/>
      <c r="C41" s="94"/>
      <c r="D41" s="95"/>
      <c r="E41" s="206"/>
      <c r="F41" s="112"/>
      <c r="G41" s="112"/>
      <c r="H41" s="395"/>
      <c r="I41" s="221"/>
      <c r="J41" s="188" t="e">
        <f>IF(AND(Q41="",#REF!&gt;0,#REF!&lt;5),K41,)</f>
        <v>#REF!</v>
      </c>
      <c r="K41" s="186" t="str">
        <f>IF(D41="","ZZZ9",IF(AND(#REF!&gt;0,#REF!&lt;5),D41&amp;#REF!,D41&amp;"9"))</f>
        <v>ZZZ9</v>
      </c>
      <c r="L41" s="190">
        <f t="shared" si="0"/>
        <v>999</v>
      </c>
      <c r="M41" s="218">
        <f t="shared" si="1"/>
        <v>999</v>
      </c>
      <c r="N41" s="214"/>
      <c r="O41" s="183"/>
      <c r="P41" s="113">
        <f t="shared" si="2"/>
        <v>999</v>
      </c>
      <c r="Q41" s="96"/>
    </row>
    <row r="42" spans="1:17" s="11" customFormat="1" ht="18.75" customHeight="1">
      <c r="A42" s="191">
        <v>36</v>
      </c>
      <c r="B42" s="94"/>
      <c r="C42" s="94"/>
      <c r="D42" s="95"/>
      <c r="E42" s="206"/>
      <c r="F42" s="112"/>
      <c r="G42" s="112"/>
      <c r="H42" s="395"/>
      <c r="I42" s="221"/>
      <c r="J42" s="188" t="e">
        <f>IF(AND(Q42="",#REF!&gt;0,#REF!&lt;5),K42,)</f>
        <v>#REF!</v>
      </c>
      <c r="K42" s="186" t="str">
        <f>IF(D42="","ZZZ9",IF(AND(#REF!&gt;0,#REF!&lt;5),D42&amp;#REF!,D42&amp;"9"))</f>
        <v>ZZZ9</v>
      </c>
      <c r="L42" s="190">
        <f t="shared" si="0"/>
        <v>999</v>
      </c>
      <c r="M42" s="218">
        <f t="shared" si="1"/>
        <v>999</v>
      </c>
      <c r="N42" s="214"/>
      <c r="O42" s="183"/>
      <c r="P42" s="113">
        <f t="shared" si="2"/>
        <v>999</v>
      </c>
      <c r="Q42" s="96"/>
    </row>
    <row r="43" spans="1:17" s="11" customFormat="1" ht="18.75" customHeight="1">
      <c r="A43" s="191">
        <v>37</v>
      </c>
      <c r="B43" s="94"/>
      <c r="C43" s="94"/>
      <c r="D43" s="95"/>
      <c r="E43" s="206"/>
      <c r="F43" s="112"/>
      <c r="G43" s="112"/>
      <c r="H43" s="395"/>
      <c r="I43" s="221"/>
      <c r="J43" s="188" t="e">
        <f>IF(AND(Q43="",#REF!&gt;0,#REF!&lt;5),K43,)</f>
        <v>#REF!</v>
      </c>
      <c r="K43" s="186" t="str">
        <f>IF(D43="","ZZZ9",IF(AND(#REF!&gt;0,#REF!&lt;5),D43&amp;#REF!,D43&amp;"9"))</f>
        <v>ZZZ9</v>
      </c>
      <c r="L43" s="190">
        <f t="shared" si="0"/>
        <v>999</v>
      </c>
      <c r="M43" s="218">
        <f t="shared" si="1"/>
        <v>999</v>
      </c>
      <c r="N43" s="214"/>
      <c r="O43" s="183"/>
      <c r="P43" s="113">
        <f t="shared" si="2"/>
        <v>999</v>
      </c>
      <c r="Q43" s="96"/>
    </row>
    <row r="44" spans="1:17" s="11" customFormat="1" ht="18.75" customHeight="1">
      <c r="A44" s="191">
        <v>38</v>
      </c>
      <c r="B44" s="94"/>
      <c r="C44" s="94"/>
      <c r="D44" s="95"/>
      <c r="E44" s="206"/>
      <c r="F44" s="112"/>
      <c r="G44" s="112"/>
      <c r="H44" s="395"/>
      <c r="I44" s="221"/>
      <c r="J44" s="188" t="e">
        <f>IF(AND(Q44="",#REF!&gt;0,#REF!&lt;5),K44,)</f>
        <v>#REF!</v>
      </c>
      <c r="K44" s="186" t="str">
        <f>IF(D44="","ZZZ9",IF(AND(#REF!&gt;0,#REF!&lt;5),D44&amp;#REF!,D44&amp;"9"))</f>
        <v>ZZZ9</v>
      </c>
      <c r="L44" s="190">
        <f t="shared" si="0"/>
        <v>999</v>
      </c>
      <c r="M44" s="218">
        <f t="shared" si="1"/>
        <v>999</v>
      </c>
      <c r="N44" s="214"/>
      <c r="O44" s="183"/>
      <c r="P44" s="113">
        <f t="shared" si="2"/>
        <v>999</v>
      </c>
      <c r="Q44" s="96"/>
    </row>
    <row r="45" spans="1:17" s="11" customFormat="1" ht="18.75" customHeight="1">
      <c r="A45" s="191">
        <v>39</v>
      </c>
      <c r="B45" s="94"/>
      <c r="C45" s="94"/>
      <c r="D45" s="95"/>
      <c r="E45" s="206"/>
      <c r="F45" s="112"/>
      <c r="G45" s="112"/>
      <c r="H45" s="395"/>
      <c r="I45" s="221"/>
      <c r="J45" s="188" t="e">
        <f>IF(AND(Q45="",#REF!&gt;0,#REF!&lt;5),K45,)</f>
        <v>#REF!</v>
      </c>
      <c r="K45" s="186" t="str">
        <f>IF(D45="","ZZZ9",IF(AND(#REF!&gt;0,#REF!&lt;5),D45&amp;#REF!,D45&amp;"9"))</f>
        <v>ZZZ9</v>
      </c>
      <c r="L45" s="190">
        <f t="shared" si="0"/>
        <v>999</v>
      </c>
      <c r="M45" s="218">
        <f t="shared" si="1"/>
        <v>999</v>
      </c>
      <c r="N45" s="214"/>
      <c r="O45" s="183"/>
      <c r="P45" s="113">
        <f t="shared" si="2"/>
        <v>999</v>
      </c>
      <c r="Q45" s="96"/>
    </row>
    <row r="46" spans="1:17" s="11" customFormat="1" ht="18.75" customHeight="1">
      <c r="A46" s="191">
        <v>40</v>
      </c>
      <c r="B46" s="94"/>
      <c r="C46" s="94"/>
      <c r="D46" s="95"/>
      <c r="E46" s="206"/>
      <c r="F46" s="112"/>
      <c r="G46" s="112"/>
      <c r="H46" s="395"/>
      <c r="I46" s="221"/>
      <c r="J46" s="188" t="e">
        <f>IF(AND(Q46="",#REF!&gt;0,#REF!&lt;5),K46,)</f>
        <v>#REF!</v>
      </c>
      <c r="K46" s="186" t="str">
        <f>IF(D46="","ZZZ9",IF(AND(#REF!&gt;0,#REF!&lt;5),D46&amp;#REF!,D46&amp;"9"))</f>
        <v>ZZZ9</v>
      </c>
      <c r="L46" s="190">
        <f t="shared" si="0"/>
        <v>999</v>
      </c>
      <c r="M46" s="218">
        <f t="shared" si="1"/>
        <v>999</v>
      </c>
      <c r="N46" s="214"/>
      <c r="O46" s="183"/>
      <c r="P46" s="113">
        <f t="shared" si="2"/>
        <v>999</v>
      </c>
      <c r="Q46" s="96"/>
    </row>
    <row r="47" spans="1:17" s="11" customFormat="1" ht="18.75" customHeight="1">
      <c r="A47" s="191">
        <v>41</v>
      </c>
      <c r="B47" s="94"/>
      <c r="C47" s="94"/>
      <c r="D47" s="95"/>
      <c r="E47" s="206"/>
      <c r="F47" s="112"/>
      <c r="G47" s="112"/>
      <c r="H47" s="395"/>
      <c r="I47" s="221"/>
      <c r="J47" s="188" t="e">
        <f>IF(AND(Q47="",#REF!&gt;0,#REF!&lt;5),K47,)</f>
        <v>#REF!</v>
      </c>
      <c r="K47" s="186" t="str">
        <f>IF(D47="","ZZZ9",IF(AND(#REF!&gt;0,#REF!&lt;5),D47&amp;#REF!,D47&amp;"9"))</f>
        <v>ZZZ9</v>
      </c>
      <c r="L47" s="190">
        <f t="shared" si="0"/>
        <v>999</v>
      </c>
      <c r="M47" s="218">
        <f t="shared" si="1"/>
        <v>999</v>
      </c>
      <c r="N47" s="214"/>
      <c r="O47" s="183"/>
      <c r="P47" s="113">
        <f t="shared" si="2"/>
        <v>999</v>
      </c>
      <c r="Q47" s="96"/>
    </row>
    <row r="48" spans="1:17" s="11" customFormat="1" ht="18.75" customHeight="1">
      <c r="A48" s="191">
        <v>42</v>
      </c>
      <c r="B48" s="94"/>
      <c r="C48" s="94"/>
      <c r="D48" s="95"/>
      <c r="E48" s="206"/>
      <c r="F48" s="112"/>
      <c r="G48" s="112"/>
      <c r="H48" s="395"/>
      <c r="I48" s="221"/>
      <c r="J48" s="188" t="e">
        <f>IF(AND(Q48="",#REF!&gt;0,#REF!&lt;5),K48,)</f>
        <v>#REF!</v>
      </c>
      <c r="K48" s="186" t="str">
        <f>IF(D48="","ZZZ9",IF(AND(#REF!&gt;0,#REF!&lt;5),D48&amp;#REF!,D48&amp;"9"))</f>
        <v>ZZZ9</v>
      </c>
      <c r="L48" s="190">
        <f t="shared" si="0"/>
        <v>999</v>
      </c>
      <c r="M48" s="218">
        <f t="shared" si="1"/>
        <v>999</v>
      </c>
      <c r="N48" s="214"/>
      <c r="O48" s="183"/>
      <c r="P48" s="113">
        <f t="shared" si="2"/>
        <v>999</v>
      </c>
      <c r="Q48" s="96"/>
    </row>
    <row r="49" spans="1:17" s="11" customFormat="1" ht="18.75" customHeight="1">
      <c r="A49" s="191">
        <v>43</v>
      </c>
      <c r="B49" s="94"/>
      <c r="C49" s="94"/>
      <c r="D49" s="95"/>
      <c r="E49" s="206"/>
      <c r="F49" s="112"/>
      <c r="G49" s="112"/>
      <c r="H49" s="395"/>
      <c r="I49" s="221"/>
      <c r="J49" s="188" t="e">
        <f>IF(AND(Q49="",#REF!&gt;0,#REF!&lt;5),K49,)</f>
        <v>#REF!</v>
      </c>
      <c r="K49" s="186" t="str">
        <f>IF(D49="","ZZZ9",IF(AND(#REF!&gt;0,#REF!&lt;5),D49&amp;#REF!,D49&amp;"9"))</f>
        <v>ZZZ9</v>
      </c>
      <c r="L49" s="190">
        <f t="shared" si="0"/>
        <v>999</v>
      </c>
      <c r="M49" s="218">
        <f t="shared" si="1"/>
        <v>999</v>
      </c>
      <c r="N49" s="214"/>
      <c r="O49" s="183"/>
      <c r="P49" s="113">
        <f t="shared" si="2"/>
        <v>999</v>
      </c>
      <c r="Q49" s="96"/>
    </row>
    <row r="50" spans="1:17" s="11" customFormat="1" ht="18.75" customHeight="1">
      <c r="A50" s="191">
        <v>44</v>
      </c>
      <c r="B50" s="94"/>
      <c r="C50" s="94"/>
      <c r="D50" s="95"/>
      <c r="E50" s="206"/>
      <c r="F50" s="112"/>
      <c r="G50" s="112"/>
      <c r="H50" s="395"/>
      <c r="I50" s="221"/>
      <c r="J50" s="188" t="e">
        <f>IF(AND(Q50="",#REF!&gt;0,#REF!&lt;5),K50,)</f>
        <v>#REF!</v>
      </c>
      <c r="K50" s="186" t="str">
        <f>IF(D50="","ZZZ9",IF(AND(#REF!&gt;0,#REF!&lt;5),D50&amp;#REF!,D50&amp;"9"))</f>
        <v>ZZZ9</v>
      </c>
      <c r="L50" s="190">
        <f t="shared" si="0"/>
        <v>999</v>
      </c>
      <c r="M50" s="218">
        <f t="shared" si="1"/>
        <v>999</v>
      </c>
      <c r="N50" s="214"/>
      <c r="O50" s="183"/>
      <c r="P50" s="113">
        <f t="shared" si="2"/>
        <v>999</v>
      </c>
      <c r="Q50" s="96"/>
    </row>
    <row r="51" spans="1:17" s="11" customFormat="1" ht="18.75" customHeight="1">
      <c r="A51" s="191">
        <v>45</v>
      </c>
      <c r="B51" s="94"/>
      <c r="C51" s="94"/>
      <c r="D51" s="95"/>
      <c r="E51" s="206"/>
      <c r="F51" s="112"/>
      <c r="G51" s="112"/>
      <c r="H51" s="395"/>
      <c r="I51" s="221"/>
      <c r="J51" s="188" t="e">
        <f>IF(AND(Q51="",#REF!&gt;0,#REF!&lt;5),K51,)</f>
        <v>#REF!</v>
      </c>
      <c r="K51" s="186" t="str">
        <f>IF(D51="","ZZZ9",IF(AND(#REF!&gt;0,#REF!&lt;5),D51&amp;#REF!,D51&amp;"9"))</f>
        <v>ZZZ9</v>
      </c>
      <c r="L51" s="190">
        <f t="shared" si="0"/>
        <v>999</v>
      </c>
      <c r="M51" s="218">
        <f t="shared" si="1"/>
        <v>999</v>
      </c>
      <c r="N51" s="214"/>
      <c r="O51" s="183"/>
      <c r="P51" s="113">
        <f t="shared" si="2"/>
        <v>999</v>
      </c>
      <c r="Q51" s="96"/>
    </row>
    <row r="52" spans="1:17" s="11" customFormat="1" ht="18.75" customHeight="1">
      <c r="A52" s="191">
        <v>46</v>
      </c>
      <c r="B52" s="94"/>
      <c r="C52" s="94"/>
      <c r="D52" s="95"/>
      <c r="E52" s="206"/>
      <c r="F52" s="112"/>
      <c r="G52" s="112"/>
      <c r="H52" s="395"/>
      <c r="I52" s="221"/>
      <c r="J52" s="188" t="e">
        <f>IF(AND(Q52="",#REF!&gt;0,#REF!&lt;5),K52,)</f>
        <v>#REF!</v>
      </c>
      <c r="K52" s="186" t="str">
        <f>IF(D52="","ZZZ9",IF(AND(#REF!&gt;0,#REF!&lt;5),D52&amp;#REF!,D52&amp;"9"))</f>
        <v>ZZZ9</v>
      </c>
      <c r="L52" s="190">
        <f t="shared" si="0"/>
        <v>999</v>
      </c>
      <c r="M52" s="218">
        <f t="shared" si="1"/>
        <v>999</v>
      </c>
      <c r="N52" s="214"/>
      <c r="O52" s="183"/>
      <c r="P52" s="113">
        <f t="shared" si="2"/>
        <v>999</v>
      </c>
      <c r="Q52" s="96"/>
    </row>
    <row r="53" spans="1:17" s="11" customFormat="1" ht="18.75" customHeight="1">
      <c r="A53" s="191">
        <v>47</v>
      </c>
      <c r="B53" s="94"/>
      <c r="C53" s="94"/>
      <c r="D53" s="95"/>
      <c r="E53" s="206"/>
      <c r="F53" s="112"/>
      <c r="G53" s="112"/>
      <c r="H53" s="395"/>
      <c r="I53" s="221"/>
      <c r="J53" s="188" t="e">
        <f>IF(AND(Q53="",#REF!&gt;0,#REF!&lt;5),K53,)</f>
        <v>#REF!</v>
      </c>
      <c r="K53" s="186" t="str">
        <f>IF(D53="","ZZZ9",IF(AND(#REF!&gt;0,#REF!&lt;5),D53&amp;#REF!,D53&amp;"9"))</f>
        <v>ZZZ9</v>
      </c>
      <c r="L53" s="190">
        <f t="shared" si="0"/>
        <v>999</v>
      </c>
      <c r="M53" s="218">
        <f t="shared" si="1"/>
        <v>999</v>
      </c>
      <c r="N53" s="214"/>
      <c r="O53" s="183"/>
      <c r="P53" s="113">
        <f t="shared" si="2"/>
        <v>999</v>
      </c>
      <c r="Q53" s="96"/>
    </row>
    <row r="54" spans="1:17" s="11" customFormat="1" ht="18.75" customHeight="1">
      <c r="A54" s="191">
        <v>48</v>
      </c>
      <c r="B54" s="94"/>
      <c r="C54" s="94"/>
      <c r="D54" s="95"/>
      <c r="E54" s="206"/>
      <c r="F54" s="112"/>
      <c r="G54" s="112"/>
      <c r="H54" s="395"/>
      <c r="I54" s="221"/>
      <c r="J54" s="188" t="e">
        <f>IF(AND(Q54="",#REF!&gt;0,#REF!&lt;5),K54,)</f>
        <v>#REF!</v>
      </c>
      <c r="K54" s="186" t="str">
        <f>IF(D54="","ZZZ9",IF(AND(#REF!&gt;0,#REF!&lt;5),D54&amp;#REF!,D54&amp;"9"))</f>
        <v>ZZZ9</v>
      </c>
      <c r="L54" s="190">
        <f t="shared" si="0"/>
        <v>999</v>
      </c>
      <c r="M54" s="218">
        <f t="shared" si="1"/>
        <v>999</v>
      </c>
      <c r="N54" s="214"/>
      <c r="O54" s="183"/>
      <c r="P54" s="113">
        <f t="shared" si="2"/>
        <v>999</v>
      </c>
      <c r="Q54" s="96"/>
    </row>
    <row r="55" spans="1:17" s="11" customFormat="1" ht="18.75" customHeight="1">
      <c r="A55" s="191">
        <v>49</v>
      </c>
      <c r="B55" s="94"/>
      <c r="C55" s="94"/>
      <c r="D55" s="95"/>
      <c r="E55" s="206"/>
      <c r="F55" s="112"/>
      <c r="G55" s="112"/>
      <c r="H55" s="395"/>
      <c r="I55" s="221"/>
      <c r="J55" s="188" t="e">
        <f>IF(AND(Q55="",#REF!&gt;0,#REF!&lt;5),K55,)</f>
        <v>#REF!</v>
      </c>
      <c r="K55" s="186" t="str">
        <f>IF(D55="","ZZZ9",IF(AND(#REF!&gt;0,#REF!&lt;5),D55&amp;#REF!,D55&amp;"9"))</f>
        <v>ZZZ9</v>
      </c>
      <c r="L55" s="190">
        <f t="shared" si="0"/>
        <v>999</v>
      </c>
      <c r="M55" s="218">
        <f t="shared" si="1"/>
        <v>999</v>
      </c>
      <c r="N55" s="214"/>
      <c r="O55" s="183"/>
      <c r="P55" s="113">
        <f t="shared" si="2"/>
        <v>999</v>
      </c>
      <c r="Q55" s="96"/>
    </row>
    <row r="56" spans="1:17" s="11" customFormat="1" ht="18.75" customHeight="1">
      <c r="A56" s="191">
        <v>50</v>
      </c>
      <c r="B56" s="94"/>
      <c r="C56" s="94"/>
      <c r="D56" s="95"/>
      <c r="E56" s="206"/>
      <c r="F56" s="112"/>
      <c r="G56" s="112"/>
      <c r="H56" s="395"/>
      <c r="I56" s="221"/>
      <c r="J56" s="188" t="e">
        <f>IF(AND(Q56="",#REF!&gt;0,#REF!&lt;5),K56,)</f>
        <v>#REF!</v>
      </c>
      <c r="K56" s="186" t="str">
        <f>IF(D56="","ZZZ9",IF(AND(#REF!&gt;0,#REF!&lt;5),D56&amp;#REF!,D56&amp;"9"))</f>
        <v>ZZZ9</v>
      </c>
      <c r="L56" s="190">
        <f t="shared" si="0"/>
        <v>999</v>
      </c>
      <c r="M56" s="218">
        <f t="shared" si="1"/>
        <v>999</v>
      </c>
      <c r="N56" s="214"/>
      <c r="O56" s="183"/>
      <c r="P56" s="113">
        <f t="shared" si="2"/>
        <v>999</v>
      </c>
      <c r="Q56" s="96"/>
    </row>
    <row r="57" spans="1:17" s="11" customFormat="1" ht="18.75" customHeight="1">
      <c r="A57" s="191">
        <v>51</v>
      </c>
      <c r="B57" s="94"/>
      <c r="C57" s="94"/>
      <c r="D57" s="95"/>
      <c r="E57" s="206"/>
      <c r="F57" s="112"/>
      <c r="G57" s="112"/>
      <c r="H57" s="395"/>
      <c r="I57" s="221"/>
      <c r="J57" s="188" t="e">
        <f>IF(AND(Q57="",#REF!&gt;0,#REF!&lt;5),K57,)</f>
        <v>#REF!</v>
      </c>
      <c r="K57" s="186" t="str">
        <f>IF(D57="","ZZZ9",IF(AND(#REF!&gt;0,#REF!&lt;5),D57&amp;#REF!,D57&amp;"9"))</f>
        <v>ZZZ9</v>
      </c>
      <c r="L57" s="190">
        <f t="shared" si="0"/>
        <v>999</v>
      </c>
      <c r="M57" s="218">
        <f t="shared" si="1"/>
        <v>999</v>
      </c>
      <c r="N57" s="214"/>
      <c r="O57" s="183"/>
      <c r="P57" s="113">
        <f t="shared" si="2"/>
        <v>999</v>
      </c>
      <c r="Q57" s="96"/>
    </row>
    <row r="58" spans="1:17" s="11" customFormat="1" ht="18.75" customHeight="1">
      <c r="A58" s="191">
        <v>52</v>
      </c>
      <c r="B58" s="94"/>
      <c r="C58" s="94"/>
      <c r="D58" s="95"/>
      <c r="E58" s="206"/>
      <c r="F58" s="112"/>
      <c r="G58" s="112"/>
      <c r="H58" s="395"/>
      <c r="I58" s="221"/>
      <c r="J58" s="188" t="e">
        <f>IF(AND(Q58="",#REF!&gt;0,#REF!&lt;5),K58,)</f>
        <v>#REF!</v>
      </c>
      <c r="K58" s="186" t="str">
        <f>IF(D58="","ZZZ9",IF(AND(#REF!&gt;0,#REF!&lt;5),D58&amp;#REF!,D58&amp;"9"))</f>
        <v>ZZZ9</v>
      </c>
      <c r="L58" s="190">
        <f t="shared" si="0"/>
        <v>999</v>
      </c>
      <c r="M58" s="218">
        <f t="shared" si="1"/>
        <v>999</v>
      </c>
      <c r="N58" s="214"/>
      <c r="O58" s="183"/>
      <c r="P58" s="113">
        <f t="shared" si="2"/>
        <v>999</v>
      </c>
      <c r="Q58" s="96"/>
    </row>
    <row r="59" spans="1:17" s="11" customFormat="1" ht="18.75" customHeight="1">
      <c r="A59" s="191">
        <v>53</v>
      </c>
      <c r="B59" s="94"/>
      <c r="C59" s="94"/>
      <c r="D59" s="95"/>
      <c r="E59" s="206"/>
      <c r="F59" s="112"/>
      <c r="G59" s="112"/>
      <c r="H59" s="395"/>
      <c r="I59" s="221"/>
      <c r="J59" s="188" t="e">
        <f>IF(AND(Q59="",#REF!&gt;0,#REF!&lt;5),K59,)</f>
        <v>#REF!</v>
      </c>
      <c r="K59" s="186" t="str">
        <f>IF(D59="","ZZZ9",IF(AND(#REF!&gt;0,#REF!&lt;5),D59&amp;#REF!,D59&amp;"9"))</f>
        <v>ZZZ9</v>
      </c>
      <c r="L59" s="190">
        <f t="shared" si="0"/>
        <v>999</v>
      </c>
      <c r="M59" s="218">
        <f t="shared" si="1"/>
        <v>999</v>
      </c>
      <c r="N59" s="214"/>
      <c r="O59" s="183"/>
      <c r="P59" s="113">
        <f t="shared" si="2"/>
        <v>999</v>
      </c>
      <c r="Q59" s="96"/>
    </row>
    <row r="60" spans="1:17" s="11" customFormat="1" ht="18.75" customHeight="1">
      <c r="A60" s="191">
        <v>54</v>
      </c>
      <c r="B60" s="94"/>
      <c r="C60" s="94"/>
      <c r="D60" s="95"/>
      <c r="E60" s="206"/>
      <c r="F60" s="112"/>
      <c r="G60" s="112"/>
      <c r="H60" s="395"/>
      <c r="I60" s="221"/>
      <c r="J60" s="188" t="e">
        <f>IF(AND(Q60="",#REF!&gt;0,#REF!&lt;5),K60,)</f>
        <v>#REF!</v>
      </c>
      <c r="K60" s="186" t="str">
        <f>IF(D60="","ZZZ9",IF(AND(#REF!&gt;0,#REF!&lt;5),D60&amp;#REF!,D60&amp;"9"))</f>
        <v>ZZZ9</v>
      </c>
      <c r="L60" s="190">
        <f t="shared" si="0"/>
        <v>999</v>
      </c>
      <c r="M60" s="218">
        <f t="shared" si="1"/>
        <v>999</v>
      </c>
      <c r="N60" s="214"/>
      <c r="O60" s="183"/>
      <c r="P60" s="113">
        <f t="shared" si="2"/>
        <v>999</v>
      </c>
      <c r="Q60" s="96"/>
    </row>
    <row r="61" spans="1:17" s="11" customFormat="1" ht="18.75" customHeight="1">
      <c r="A61" s="191">
        <v>55</v>
      </c>
      <c r="B61" s="94"/>
      <c r="C61" s="94"/>
      <c r="D61" s="95"/>
      <c r="E61" s="206"/>
      <c r="F61" s="112"/>
      <c r="G61" s="112"/>
      <c r="H61" s="395"/>
      <c r="I61" s="221"/>
      <c r="J61" s="188" t="e">
        <f>IF(AND(Q61="",#REF!&gt;0,#REF!&lt;5),K61,)</f>
        <v>#REF!</v>
      </c>
      <c r="K61" s="186" t="str">
        <f>IF(D61="","ZZZ9",IF(AND(#REF!&gt;0,#REF!&lt;5),D61&amp;#REF!,D61&amp;"9"))</f>
        <v>ZZZ9</v>
      </c>
      <c r="L61" s="190">
        <f t="shared" si="0"/>
        <v>999</v>
      </c>
      <c r="M61" s="218">
        <f t="shared" si="1"/>
        <v>999</v>
      </c>
      <c r="N61" s="214"/>
      <c r="O61" s="183"/>
      <c r="P61" s="113">
        <f t="shared" si="2"/>
        <v>999</v>
      </c>
      <c r="Q61" s="96"/>
    </row>
    <row r="62" spans="1:17" s="11" customFormat="1" ht="18.75" customHeight="1">
      <c r="A62" s="191">
        <v>56</v>
      </c>
      <c r="B62" s="94"/>
      <c r="C62" s="94"/>
      <c r="D62" s="95"/>
      <c r="E62" s="206"/>
      <c r="F62" s="112"/>
      <c r="G62" s="112"/>
      <c r="H62" s="395"/>
      <c r="I62" s="221"/>
      <c r="J62" s="188" t="e">
        <f>IF(AND(Q62="",#REF!&gt;0,#REF!&lt;5),K62,)</f>
        <v>#REF!</v>
      </c>
      <c r="K62" s="186" t="str">
        <f>IF(D62="","ZZZ9",IF(AND(#REF!&gt;0,#REF!&lt;5),D62&amp;#REF!,D62&amp;"9"))</f>
        <v>ZZZ9</v>
      </c>
      <c r="L62" s="190">
        <f t="shared" si="0"/>
        <v>999</v>
      </c>
      <c r="M62" s="218">
        <f t="shared" si="1"/>
        <v>999</v>
      </c>
      <c r="N62" s="214"/>
      <c r="O62" s="183"/>
      <c r="P62" s="113">
        <f t="shared" si="2"/>
        <v>999</v>
      </c>
      <c r="Q62" s="96"/>
    </row>
    <row r="63" spans="1:17" s="11" customFormat="1" ht="18.75" customHeight="1">
      <c r="A63" s="191">
        <v>57</v>
      </c>
      <c r="B63" s="94"/>
      <c r="C63" s="94"/>
      <c r="D63" s="95"/>
      <c r="E63" s="206"/>
      <c r="F63" s="112"/>
      <c r="G63" s="112"/>
      <c r="H63" s="395"/>
      <c r="I63" s="221"/>
      <c r="J63" s="188" t="e">
        <f>IF(AND(Q63="",#REF!&gt;0,#REF!&lt;5),K63,)</f>
        <v>#REF!</v>
      </c>
      <c r="K63" s="186" t="str">
        <f>IF(D63="","ZZZ9",IF(AND(#REF!&gt;0,#REF!&lt;5),D63&amp;#REF!,D63&amp;"9"))</f>
        <v>ZZZ9</v>
      </c>
      <c r="L63" s="190">
        <f t="shared" si="0"/>
        <v>999</v>
      </c>
      <c r="M63" s="218">
        <f t="shared" si="1"/>
        <v>999</v>
      </c>
      <c r="N63" s="214"/>
      <c r="O63" s="183"/>
      <c r="P63" s="113">
        <f t="shared" si="2"/>
        <v>999</v>
      </c>
      <c r="Q63" s="96"/>
    </row>
    <row r="64" spans="1:17" s="11" customFormat="1" ht="18.75" customHeight="1">
      <c r="A64" s="191">
        <v>58</v>
      </c>
      <c r="B64" s="94"/>
      <c r="C64" s="94"/>
      <c r="D64" s="95"/>
      <c r="E64" s="206"/>
      <c r="F64" s="112"/>
      <c r="G64" s="112"/>
      <c r="H64" s="395"/>
      <c r="I64" s="221"/>
      <c r="J64" s="188" t="e">
        <f>IF(AND(Q64="",#REF!&gt;0,#REF!&lt;5),K64,)</f>
        <v>#REF!</v>
      </c>
      <c r="K64" s="186" t="str">
        <f>IF(D64="","ZZZ9",IF(AND(#REF!&gt;0,#REF!&lt;5),D64&amp;#REF!,D64&amp;"9"))</f>
        <v>ZZZ9</v>
      </c>
      <c r="L64" s="190">
        <f t="shared" si="0"/>
        <v>999</v>
      </c>
      <c r="M64" s="218">
        <f t="shared" si="1"/>
        <v>999</v>
      </c>
      <c r="N64" s="214"/>
      <c r="O64" s="183"/>
      <c r="P64" s="113">
        <f t="shared" si="2"/>
        <v>999</v>
      </c>
      <c r="Q64" s="96"/>
    </row>
    <row r="65" spans="1:17" s="11" customFormat="1" ht="18.75" customHeight="1">
      <c r="A65" s="191">
        <v>59</v>
      </c>
      <c r="B65" s="94"/>
      <c r="C65" s="94"/>
      <c r="D65" s="95"/>
      <c r="E65" s="206"/>
      <c r="F65" s="112"/>
      <c r="G65" s="112"/>
      <c r="H65" s="395"/>
      <c r="I65" s="221"/>
      <c r="J65" s="188" t="e">
        <f>IF(AND(Q65="",#REF!&gt;0,#REF!&lt;5),K65,)</f>
        <v>#REF!</v>
      </c>
      <c r="K65" s="186" t="str">
        <f>IF(D65="","ZZZ9",IF(AND(#REF!&gt;0,#REF!&lt;5),D65&amp;#REF!,D65&amp;"9"))</f>
        <v>ZZZ9</v>
      </c>
      <c r="L65" s="190">
        <f t="shared" si="0"/>
        <v>999</v>
      </c>
      <c r="M65" s="218">
        <f t="shared" si="1"/>
        <v>999</v>
      </c>
      <c r="N65" s="214"/>
      <c r="O65" s="183"/>
      <c r="P65" s="113">
        <f t="shared" si="2"/>
        <v>999</v>
      </c>
      <c r="Q65" s="96"/>
    </row>
    <row r="66" spans="1:17" s="11" customFormat="1" ht="18.75" customHeight="1">
      <c r="A66" s="191">
        <v>60</v>
      </c>
      <c r="B66" s="94"/>
      <c r="C66" s="94"/>
      <c r="D66" s="95"/>
      <c r="E66" s="206"/>
      <c r="F66" s="112"/>
      <c r="G66" s="112"/>
      <c r="H66" s="395"/>
      <c r="I66" s="221"/>
      <c r="J66" s="188" t="e">
        <f>IF(AND(Q66="",#REF!&gt;0,#REF!&lt;5),K66,)</f>
        <v>#REF!</v>
      </c>
      <c r="K66" s="186" t="str">
        <f>IF(D66="","ZZZ9",IF(AND(#REF!&gt;0,#REF!&lt;5),D66&amp;#REF!,D66&amp;"9"))</f>
        <v>ZZZ9</v>
      </c>
      <c r="L66" s="190">
        <f t="shared" si="0"/>
        <v>999</v>
      </c>
      <c r="M66" s="218">
        <f t="shared" si="1"/>
        <v>999</v>
      </c>
      <c r="N66" s="214"/>
      <c r="O66" s="183"/>
      <c r="P66" s="113">
        <f t="shared" si="2"/>
        <v>999</v>
      </c>
      <c r="Q66" s="96"/>
    </row>
    <row r="67" spans="1:17" s="11" customFormat="1" ht="18.75" customHeight="1">
      <c r="A67" s="191">
        <v>61</v>
      </c>
      <c r="B67" s="94"/>
      <c r="C67" s="94"/>
      <c r="D67" s="95"/>
      <c r="E67" s="206"/>
      <c r="F67" s="112"/>
      <c r="G67" s="112"/>
      <c r="H67" s="395"/>
      <c r="I67" s="221"/>
      <c r="J67" s="188" t="e">
        <f>IF(AND(Q67="",#REF!&gt;0,#REF!&lt;5),K67,)</f>
        <v>#REF!</v>
      </c>
      <c r="K67" s="186" t="str">
        <f>IF(D67="","ZZZ9",IF(AND(#REF!&gt;0,#REF!&lt;5),D67&amp;#REF!,D67&amp;"9"))</f>
        <v>ZZZ9</v>
      </c>
      <c r="L67" s="190">
        <f t="shared" si="0"/>
        <v>999</v>
      </c>
      <c r="M67" s="218">
        <f t="shared" si="1"/>
        <v>999</v>
      </c>
      <c r="N67" s="214"/>
      <c r="O67" s="183"/>
      <c r="P67" s="113">
        <f t="shared" si="2"/>
        <v>999</v>
      </c>
      <c r="Q67" s="96"/>
    </row>
    <row r="68" spans="1:17" s="11" customFormat="1" ht="18.75" customHeight="1">
      <c r="A68" s="191">
        <v>62</v>
      </c>
      <c r="B68" s="94"/>
      <c r="C68" s="94"/>
      <c r="D68" s="95"/>
      <c r="E68" s="206"/>
      <c r="F68" s="112"/>
      <c r="G68" s="112"/>
      <c r="H68" s="395"/>
      <c r="I68" s="221"/>
      <c r="J68" s="188" t="e">
        <f>IF(AND(Q68="",#REF!&gt;0,#REF!&lt;5),K68,)</f>
        <v>#REF!</v>
      </c>
      <c r="K68" s="186" t="str">
        <f>IF(D68="","ZZZ9",IF(AND(#REF!&gt;0,#REF!&lt;5),D68&amp;#REF!,D68&amp;"9"))</f>
        <v>ZZZ9</v>
      </c>
      <c r="L68" s="190">
        <f t="shared" si="0"/>
        <v>999</v>
      </c>
      <c r="M68" s="218">
        <f t="shared" si="1"/>
        <v>999</v>
      </c>
      <c r="N68" s="214"/>
      <c r="O68" s="183"/>
      <c r="P68" s="113">
        <f t="shared" si="2"/>
        <v>999</v>
      </c>
      <c r="Q68" s="96"/>
    </row>
    <row r="69" spans="1:17" s="11" customFormat="1" ht="18.75" customHeight="1">
      <c r="A69" s="191">
        <v>63</v>
      </c>
      <c r="B69" s="94"/>
      <c r="C69" s="94"/>
      <c r="D69" s="95"/>
      <c r="E69" s="206"/>
      <c r="F69" s="112"/>
      <c r="G69" s="112"/>
      <c r="H69" s="395"/>
      <c r="I69" s="221"/>
      <c r="J69" s="188" t="e">
        <f>IF(AND(Q69="",#REF!&gt;0,#REF!&lt;5),K69,)</f>
        <v>#REF!</v>
      </c>
      <c r="K69" s="186" t="str">
        <f>IF(D69="","ZZZ9",IF(AND(#REF!&gt;0,#REF!&lt;5),D69&amp;#REF!,D69&amp;"9"))</f>
        <v>ZZZ9</v>
      </c>
      <c r="L69" s="190">
        <f t="shared" si="0"/>
        <v>999</v>
      </c>
      <c r="M69" s="218">
        <f t="shared" si="1"/>
        <v>999</v>
      </c>
      <c r="N69" s="214"/>
      <c r="O69" s="183"/>
      <c r="P69" s="113">
        <f t="shared" si="2"/>
        <v>999</v>
      </c>
      <c r="Q69" s="96"/>
    </row>
    <row r="70" spans="1:17" s="11" customFormat="1" ht="18.75" customHeight="1">
      <c r="A70" s="191">
        <v>64</v>
      </c>
      <c r="B70" s="94"/>
      <c r="C70" s="94"/>
      <c r="D70" s="95"/>
      <c r="E70" s="206"/>
      <c r="F70" s="112"/>
      <c r="G70" s="112"/>
      <c r="H70" s="395"/>
      <c r="I70" s="221"/>
      <c r="J70" s="188" t="e">
        <f>IF(AND(Q70="",#REF!&gt;0,#REF!&lt;5),K70,)</f>
        <v>#REF!</v>
      </c>
      <c r="K70" s="186" t="str">
        <f>IF(D70="","ZZZ9",IF(AND(#REF!&gt;0,#REF!&lt;5),D70&amp;#REF!,D70&amp;"9"))</f>
        <v>ZZZ9</v>
      </c>
      <c r="L70" s="190">
        <f t="shared" si="0"/>
        <v>999</v>
      </c>
      <c r="M70" s="218">
        <f t="shared" si="1"/>
        <v>999</v>
      </c>
      <c r="N70" s="214"/>
      <c r="O70" s="183"/>
      <c r="P70" s="113">
        <f t="shared" si="2"/>
        <v>999</v>
      </c>
      <c r="Q70" s="96"/>
    </row>
    <row r="71" spans="1:17" s="11" customFormat="1" ht="18.75" customHeight="1">
      <c r="A71" s="191">
        <v>65</v>
      </c>
      <c r="B71" s="94"/>
      <c r="C71" s="94"/>
      <c r="D71" s="95"/>
      <c r="E71" s="206"/>
      <c r="F71" s="112"/>
      <c r="G71" s="112"/>
      <c r="H71" s="395"/>
      <c r="I71" s="221"/>
      <c r="J71" s="188" t="e">
        <f>IF(AND(Q71="",#REF!&gt;0,#REF!&lt;5),K71,)</f>
        <v>#REF!</v>
      </c>
      <c r="K71" s="186" t="str">
        <f>IF(D71="","ZZZ9",IF(AND(#REF!&gt;0,#REF!&lt;5),D71&amp;#REF!,D71&amp;"9"))</f>
        <v>ZZZ9</v>
      </c>
      <c r="L71" s="190">
        <f t="shared" si="0"/>
        <v>999</v>
      </c>
      <c r="M71" s="218">
        <f t="shared" si="1"/>
        <v>999</v>
      </c>
      <c r="N71" s="214"/>
      <c r="O71" s="183"/>
      <c r="P71" s="113">
        <f t="shared" si="2"/>
        <v>999</v>
      </c>
      <c r="Q71" s="96"/>
    </row>
    <row r="72" spans="1:17" s="11" customFormat="1" ht="18.75" customHeight="1">
      <c r="A72" s="191">
        <v>66</v>
      </c>
      <c r="B72" s="94"/>
      <c r="C72" s="94"/>
      <c r="D72" s="95"/>
      <c r="E72" s="206"/>
      <c r="F72" s="112"/>
      <c r="G72" s="112"/>
      <c r="H72" s="395"/>
      <c r="I72" s="221"/>
      <c r="J72" s="188" t="e">
        <f>IF(AND(Q72="",#REF!&gt;0,#REF!&lt;5),K72,)</f>
        <v>#REF!</v>
      </c>
      <c r="K72" s="186" t="str">
        <f>IF(D72="","ZZZ9",IF(AND(#REF!&gt;0,#REF!&lt;5),D72&amp;#REF!,D72&amp;"9"))</f>
        <v>ZZZ9</v>
      </c>
      <c r="L72" s="190">
        <f t="shared" si="0"/>
        <v>999</v>
      </c>
      <c r="M72" s="218">
        <f t="shared" si="1"/>
        <v>999</v>
      </c>
      <c r="N72" s="214"/>
      <c r="O72" s="183"/>
      <c r="P72" s="113">
        <f t="shared" si="2"/>
        <v>999</v>
      </c>
      <c r="Q72" s="96"/>
    </row>
    <row r="73" spans="1:17" s="11" customFormat="1" ht="18.75" customHeight="1">
      <c r="A73" s="191">
        <v>67</v>
      </c>
      <c r="B73" s="94"/>
      <c r="C73" s="94"/>
      <c r="D73" s="95"/>
      <c r="E73" s="206"/>
      <c r="F73" s="112"/>
      <c r="G73" s="112"/>
      <c r="H73" s="395"/>
      <c r="I73" s="221"/>
      <c r="J73" s="188" t="e">
        <f>IF(AND(Q73="",#REF!&gt;0,#REF!&lt;5),K73,)</f>
        <v>#REF!</v>
      </c>
      <c r="K73" s="186" t="str">
        <f>IF(D73="","ZZZ9",IF(AND(#REF!&gt;0,#REF!&lt;5),D73&amp;#REF!,D73&amp;"9"))</f>
        <v>ZZZ9</v>
      </c>
      <c r="L73" s="190">
        <f t="shared" si="0"/>
        <v>999</v>
      </c>
      <c r="M73" s="218">
        <f t="shared" si="1"/>
        <v>999</v>
      </c>
      <c r="N73" s="214"/>
      <c r="O73" s="183"/>
      <c r="P73" s="113">
        <f t="shared" si="2"/>
        <v>999</v>
      </c>
      <c r="Q73" s="96"/>
    </row>
    <row r="74" spans="1:17" s="11" customFormat="1" ht="18.75" customHeight="1">
      <c r="A74" s="191">
        <v>68</v>
      </c>
      <c r="B74" s="94"/>
      <c r="C74" s="94"/>
      <c r="D74" s="95"/>
      <c r="E74" s="206"/>
      <c r="F74" s="112"/>
      <c r="G74" s="112"/>
      <c r="H74" s="395"/>
      <c r="I74" s="221"/>
      <c r="J74" s="188" t="e">
        <f>IF(AND(Q74="",#REF!&gt;0,#REF!&lt;5),K74,)</f>
        <v>#REF!</v>
      </c>
      <c r="K74" s="186" t="str">
        <f>IF(D74="","ZZZ9",IF(AND(#REF!&gt;0,#REF!&lt;5),D74&amp;#REF!,D74&amp;"9"))</f>
        <v>ZZZ9</v>
      </c>
      <c r="L74" s="190">
        <f t="shared" si="0"/>
        <v>999</v>
      </c>
      <c r="M74" s="218">
        <f t="shared" si="1"/>
        <v>999</v>
      </c>
      <c r="N74" s="214"/>
      <c r="O74" s="183"/>
      <c r="P74" s="113">
        <f t="shared" si="2"/>
        <v>999</v>
      </c>
      <c r="Q74" s="96"/>
    </row>
    <row r="75" spans="1:17" s="11" customFormat="1" ht="18.75" customHeight="1">
      <c r="A75" s="191">
        <v>69</v>
      </c>
      <c r="B75" s="94"/>
      <c r="C75" s="94"/>
      <c r="D75" s="95"/>
      <c r="E75" s="206"/>
      <c r="F75" s="112"/>
      <c r="G75" s="112"/>
      <c r="H75" s="395"/>
      <c r="I75" s="221"/>
      <c r="J75" s="188" t="e">
        <f>IF(AND(Q75="",#REF!&gt;0,#REF!&lt;5),K75,)</f>
        <v>#REF!</v>
      </c>
      <c r="K75" s="186" t="str">
        <f>IF(D75="","ZZZ9",IF(AND(#REF!&gt;0,#REF!&lt;5),D75&amp;#REF!,D75&amp;"9"))</f>
        <v>ZZZ9</v>
      </c>
      <c r="L75" s="190">
        <f t="shared" si="0"/>
        <v>999</v>
      </c>
      <c r="M75" s="218">
        <f t="shared" si="1"/>
        <v>999</v>
      </c>
      <c r="N75" s="214"/>
      <c r="O75" s="183"/>
      <c r="P75" s="113">
        <f t="shared" si="2"/>
        <v>999</v>
      </c>
      <c r="Q75" s="96"/>
    </row>
    <row r="76" spans="1:17" s="11" customFormat="1" ht="18.75" customHeight="1">
      <c r="A76" s="191">
        <v>70</v>
      </c>
      <c r="B76" s="94"/>
      <c r="C76" s="94"/>
      <c r="D76" s="95"/>
      <c r="E76" s="206"/>
      <c r="F76" s="112"/>
      <c r="G76" s="112"/>
      <c r="H76" s="395"/>
      <c r="I76" s="221"/>
      <c r="J76" s="188" t="e">
        <f>IF(AND(Q76="",#REF!&gt;0,#REF!&lt;5),K76,)</f>
        <v>#REF!</v>
      </c>
      <c r="K76" s="186" t="str">
        <f>IF(D76="","ZZZ9",IF(AND(#REF!&gt;0,#REF!&lt;5),D76&amp;#REF!,D76&amp;"9"))</f>
        <v>ZZZ9</v>
      </c>
      <c r="L76" s="190">
        <f t="shared" si="0"/>
        <v>999</v>
      </c>
      <c r="M76" s="218">
        <f t="shared" si="1"/>
        <v>999</v>
      </c>
      <c r="N76" s="214"/>
      <c r="O76" s="183"/>
      <c r="P76" s="113">
        <f t="shared" si="2"/>
        <v>999</v>
      </c>
      <c r="Q76" s="96"/>
    </row>
    <row r="77" spans="1:17" s="11" customFormat="1" ht="18.75" customHeight="1">
      <c r="A77" s="191">
        <v>71</v>
      </c>
      <c r="B77" s="94"/>
      <c r="C77" s="94"/>
      <c r="D77" s="95"/>
      <c r="E77" s="206"/>
      <c r="F77" s="112"/>
      <c r="G77" s="112"/>
      <c r="H77" s="395"/>
      <c r="I77" s="221"/>
      <c r="J77" s="188" t="e">
        <f>IF(AND(Q77="",#REF!&gt;0,#REF!&lt;5),K77,)</f>
        <v>#REF!</v>
      </c>
      <c r="K77" s="186" t="str">
        <f>IF(D77="","ZZZ9",IF(AND(#REF!&gt;0,#REF!&lt;5),D77&amp;#REF!,D77&amp;"9"))</f>
        <v>ZZZ9</v>
      </c>
      <c r="L77" s="190">
        <f t="shared" si="0"/>
        <v>999</v>
      </c>
      <c r="M77" s="218">
        <f t="shared" si="1"/>
        <v>999</v>
      </c>
      <c r="N77" s="214"/>
      <c r="O77" s="183"/>
      <c r="P77" s="113">
        <f t="shared" si="2"/>
        <v>999</v>
      </c>
      <c r="Q77" s="96"/>
    </row>
    <row r="78" spans="1:17" s="11" customFormat="1" ht="18.75" customHeight="1">
      <c r="A78" s="191">
        <v>72</v>
      </c>
      <c r="B78" s="94"/>
      <c r="C78" s="94"/>
      <c r="D78" s="95"/>
      <c r="E78" s="206"/>
      <c r="F78" s="112"/>
      <c r="G78" s="112"/>
      <c r="H78" s="395"/>
      <c r="I78" s="221"/>
      <c r="J78" s="188" t="e">
        <f>IF(AND(Q78="",#REF!&gt;0,#REF!&lt;5),K78,)</f>
        <v>#REF!</v>
      </c>
      <c r="K78" s="186" t="str">
        <f>IF(D78="","ZZZ9",IF(AND(#REF!&gt;0,#REF!&lt;5),D78&amp;#REF!,D78&amp;"9"))</f>
        <v>ZZZ9</v>
      </c>
      <c r="L78" s="190">
        <f t="shared" si="0"/>
        <v>999</v>
      </c>
      <c r="M78" s="218">
        <f t="shared" si="1"/>
        <v>999</v>
      </c>
      <c r="N78" s="214"/>
      <c r="O78" s="183"/>
      <c r="P78" s="113">
        <f t="shared" si="2"/>
        <v>999</v>
      </c>
      <c r="Q78" s="96"/>
    </row>
    <row r="79" spans="1:17" s="11" customFormat="1" ht="18.75" customHeight="1">
      <c r="A79" s="191">
        <v>73</v>
      </c>
      <c r="B79" s="94"/>
      <c r="C79" s="94"/>
      <c r="D79" s="95"/>
      <c r="E79" s="206"/>
      <c r="F79" s="112"/>
      <c r="G79" s="112"/>
      <c r="H79" s="395"/>
      <c r="I79" s="221"/>
      <c r="J79" s="188" t="e">
        <f>IF(AND(Q79="",#REF!&gt;0,#REF!&lt;5),K79,)</f>
        <v>#REF!</v>
      </c>
      <c r="K79" s="186" t="str">
        <f>IF(D79="","ZZZ9",IF(AND(#REF!&gt;0,#REF!&lt;5),D79&amp;#REF!,D79&amp;"9"))</f>
        <v>ZZZ9</v>
      </c>
      <c r="L79" s="190">
        <f t="shared" si="0"/>
        <v>999</v>
      </c>
      <c r="M79" s="218">
        <f t="shared" si="1"/>
        <v>999</v>
      </c>
      <c r="N79" s="214"/>
      <c r="O79" s="183"/>
      <c r="P79" s="113">
        <f t="shared" si="2"/>
        <v>999</v>
      </c>
      <c r="Q79" s="96"/>
    </row>
    <row r="80" spans="1:17" s="11" customFormat="1" ht="18.75" customHeight="1">
      <c r="A80" s="191">
        <v>74</v>
      </c>
      <c r="B80" s="94"/>
      <c r="C80" s="94"/>
      <c r="D80" s="95"/>
      <c r="E80" s="206"/>
      <c r="F80" s="112"/>
      <c r="G80" s="112"/>
      <c r="H80" s="395"/>
      <c r="I80" s="221"/>
      <c r="J80" s="188" t="e">
        <f>IF(AND(Q80="",#REF!&gt;0,#REF!&lt;5),K80,)</f>
        <v>#REF!</v>
      </c>
      <c r="K80" s="186" t="str">
        <f>IF(D80="","ZZZ9",IF(AND(#REF!&gt;0,#REF!&lt;5),D80&amp;#REF!,D80&amp;"9"))</f>
        <v>ZZZ9</v>
      </c>
      <c r="L80" s="190">
        <f t="shared" si="0"/>
        <v>999</v>
      </c>
      <c r="M80" s="218">
        <f t="shared" si="1"/>
        <v>999</v>
      </c>
      <c r="N80" s="214"/>
      <c r="O80" s="183"/>
      <c r="P80" s="113">
        <f t="shared" si="2"/>
        <v>999</v>
      </c>
      <c r="Q80" s="96"/>
    </row>
    <row r="81" spans="1:17" s="11" customFormat="1" ht="18.75" customHeight="1">
      <c r="A81" s="191">
        <v>75</v>
      </c>
      <c r="B81" s="94"/>
      <c r="C81" s="94"/>
      <c r="D81" s="95"/>
      <c r="E81" s="206"/>
      <c r="F81" s="112"/>
      <c r="G81" s="112"/>
      <c r="H81" s="395"/>
      <c r="I81" s="221"/>
      <c r="J81" s="188" t="e">
        <f>IF(AND(Q81="",#REF!&gt;0,#REF!&lt;5),K81,)</f>
        <v>#REF!</v>
      </c>
      <c r="K81" s="186" t="str">
        <f>IF(D81="","ZZZ9",IF(AND(#REF!&gt;0,#REF!&lt;5),D81&amp;#REF!,D81&amp;"9"))</f>
        <v>ZZZ9</v>
      </c>
      <c r="L81" s="190">
        <f t="shared" si="0"/>
        <v>999</v>
      </c>
      <c r="M81" s="218">
        <f t="shared" si="1"/>
        <v>999</v>
      </c>
      <c r="N81" s="214"/>
      <c r="O81" s="183"/>
      <c r="P81" s="113">
        <f t="shared" si="2"/>
        <v>999</v>
      </c>
      <c r="Q81" s="96"/>
    </row>
    <row r="82" spans="1:17" s="11" customFormat="1" ht="18.75" customHeight="1">
      <c r="A82" s="191">
        <v>76</v>
      </c>
      <c r="B82" s="94"/>
      <c r="C82" s="94"/>
      <c r="D82" s="95"/>
      <c r="E82" s="206"/>
      <c r="F82" s="112"/>
      <c r="G82" s="112"/>
      <c r="H82" s="395"/>
      <c r="I82" s="221"/>
      <c r="J82" s="188" t="e">
        <f>IF(AND(Q82="",#REF!&gt;0,#REF!&lt;5),K82,)</f>
        <v>#REF!</v>
      </c>
      <c r="K82" s="186" t="str">
        <f>IF(D82="","ZZZ9",IF(AND(#REF!&gt;0,#REF!&lt;5),D82&amp;#REF!,D82&amp;"9"))</f>
        <v>ZZZ9</v>
      </c>
      <c r="L82" s="190">
        <f t="shared" si="0"/>
        <v>999</v>
      </c>
      <c r="M82" s="218">
        <f t="shared" si="1"/>
        <v>999</v>
      </c>
      <c r="N82" s="214"/>
      <c r="O82" s="183"/>
      <c r="P82" s="113">
        <f t="shared" si="2"/>
        <v>999</v>
      </c>
      <c r="Q82" s="96"/>
    </row>
    <row r="83" spans="1:17" s="11" customFormat="1" ht="18.75" customHeight="1">
      <c r="A83" s="191">
        <v>77</v>
      </c>
      <c r="B83" s="94"/>
      <c r="C83" s="94"/>
      <c r="D83" s="95"/>
      <c r="E83" s="206"/>
      <c r="F83" s="112"/>
      <c r="G83" s="112"/>
      <c r="H83" s="395"/>
      <c r="I83" s="221"/>
      <c r="J83" s="188" t="e">
        <f>IF(AND(Q83="",#REF!&gt;0,#REF!&lt;5),K83,)</f>
        <v>#REF!</v>
      </c>
      <c r="K83" s="186" t="str">
        <f>IF(D83="","ZZZ9",IF(AND(#REF!&gt;0,#REF!&lt;5),D83&amp;#REF!,D83&amp;"9"))</f>
        <v>ZZZ9</v>
      </c>
      <c r="L83" s="190">
        <f t="shared" si="0"/>
        <v>999</v>
      </c>
      <c r="M83" s="218">
        <f t="shared" si="1"/>
        <v>999</v>
      </c>
      <c r="N83" s="214"/>
      <c r="O83" s="183"/>
      <c r="P83" s="113">
        <f t="shared" si="2"/>
        <v>999</v>
      </c>
      <c r="Q83" s="96"/>
    </row>
    <row r="84" spans="1:17" s="11" customFormat="1" ht="18.75" customHeight="1">
      <c r="A84" s="191">
        <v>78</v>
      </c>
      <c r="B84" s="94"/>
      <c r="C84" s="94"/>
      <c r="D84" s="95"/>
      <c r="E84" s="206"/>
      <c r="F84" s="112"/>
      <c r="G84" s="112"/>
      <c r="H84" s="395"/>
      <c r="I84" s="221"/>
      <c r="J84" s="188" t="e">
        <f>IF(AND(Q84="",#REF!&gt;0,#REF!&lt;5),K84,)</f>
        <v>#REF!</v>
      </c>
      <c r="K84" s="186" t="str">
        <f>IF(D84="","ZZZ9",IF(AND(#REF!&gt;0,#REF!&lt;5),D84&amp;#REF!,D84&amp;"9"))</f>
        <v>ZZZ9</v>
      </c>
      <c r="L84" s="190">
        <f t="shared" si="0"/>
        <v>999</v>
      </c>
      <c r="M84" s="218">
        <f t="shared" si="1"/>
        <v>999</v>
      </c>
      <c r="N84" s="214"/>
      <c r="O84" s="183"/>
      <c r="P84" s="113">
        <f t="shared" si="2"/>
        <v>999</v>
      </c>
      <c r="Q84" s="96"/>
    </row>
    <row r="85" spans="1:17" s="11" customFormat="1" ht="18.75" customHeight="1">
      <c r="A85" s="191">
        <v>79</v>
      </c>
      <c r="B85" s="94"/>
      <c r="C85" s="94"/>
      <c r="D85" s="95"/>
      <c r="E85" s="206"/>
      <c r="F85" s="112"/>
      <c r="G85" s="112"/>
      <c r="H85" s="395"/>
      <c r="I85" s="221"/>
      <c r="J85" s="188" t="e">
        <f>IF(AND(Q85="",#REF!&gt;0,#REF!&lt;5),K85,)</f>
        <v>#REF!</v>
      </c>
      <c r="K85" s="186" t="str">
        <f>IF(D85="","ZZZ9",IF(AND(#REF!&gt;0,#REF!&lt;5),D85&amp;#REF!,D85&amp;"9"))</f>
        <v>ZZZ9</v>
      </c>
      <c r="L85" s="190">
        <f t="shared" si="0"/>
        <v>999</v>
      </c>
      <c r="M85" s="218">
        <f t="shared" si="1"/>
        <v>999</v>
      </c>
      <c r="N85" s="214"/>
      <c r="O85" s="183"/>
      <c r="P85" s="113">
        <f t="shared" si="2"/>
        <v>999</v>
      </c>
      <c r="Q85" s="96"/>
    </row>
    <row r="86" spans="1:17" s="11" customFormat="1" ht="18.75" customHeight="1">
      <c r="A86" s="191">
        <v>80</v>
      </c>
      <c r="B86" s="94"/>
      <c r="C86" s="94"/>
      <c r="D86" s="95"/>
      <c r="E86" s="206"/>
      <c r="F86" s="112"/>
      <c r="G86" s="112"/>
      <c r="H86" s="395"/>
      <c r="I86" s="221"/>
      <c r="J86" s="188" t="e">
        <f>IF(AND(Q86="",#REF!&gt;0,#REF!&lt;5),K86,)</f>
        <v>#REF!</v>
      </c>
      <c r="K86" s="186" t="str">
        <f>IF(D86="","ZZZ9",IF(AND(#REF!&gt;0,#REF!&lt;5),D86&amp;#REF!,D86&amp;"9"))</f>
        <v>ZZZ9</v>
      </c>
      <c r="L86" s="190">
        <f t="shared" si="0"/>
        <v>999</v>
      </c>
      <c r="M86" s="218">
        <f t="shared" si="1"/>
        <v>999</v>
      </c>
      <c r="N86" s="214"/>
      <c r="O86" s="183"/>
      <c r="P86" s="113">
        <f t="shared" si="2"/>
        <v>999</v>
      </c>
      <c r="Q86" s="96"/>
    </row>
    <row r="87" spans="1:17" s="11" customFormat="1" ht="18.75" customHeight="1">
      <c r="A87" s="191">
        <v>81</v>
      </c>
      <c r="B87" s="94"/>
      <c r="C87" s="94"/>
      <c r="D87" s="95"/>
      <c r="E87" s="206"/>
      <c r="F87" s="112"/>
      <c r="G87" s="112"/>
      <c r="H87" s="395"/>
      <c r="I87" s="221"/>
      <c r="J87" s="188" t="e">
        <f>IF(AND(Q87="",#REF!&gt;0,#REF!&lt;5),K87,)</f>
        <v>#REF!</v>
      </c>
      <c r="K87" s="186" t="str">
        <f>IF(D87="","ZZZ9",IF(AND(#REF!&gt;0,#REF!&lt;5),D87&amp;#REF!,D87&amp;"9"))</f>
        <v>ZZZ9</v>
      </c>
      <c r="L87" s="190">
        <f t="shared" si="0"/>
        <v>999</v>
      </c>
      <c r="M87" s="218">
        <f t="shared" si="1"/>
        <v>999</v>
      </c>
      <c r="N87" s="214"/>
      <c r="O87" s="183"/>
      <c r="P87" s="113">
        <f t="shared" si="2"/>
        <v>999</v>
      </c>
      <c r="Q87" s="96"/>
    </row>
    <row r="88" spans="1:17" s="11" customFormat="1" ht="18.75" customHeight="1">
      <c r="A88" s="191">
        <v>82</v>
      </c>
      <c r="B88" s="94"/>
      <c r="C88" s="94"/>
      <c r="D88" s="95"/>
      <c r="E88" s="206"/>
      <c r="F88" s="112"/>
      <c r="G88" s="112"/>
      <c r="H88" s="395"/>
      <c r="I88" s="221"/>
      <c r="J88" s="188" t="e">
        <f>IF(AND(Q88="",#REF!&gt;0,#REF!&lt;5),K88,)</f>
        <v>#REF!</v>
      </c>
      <c r="K88" s="186" t="str">
        <f>IF(D88="","ZZZ9",IF(AND(#REF!&gt;0,#REF!&lt;5),D88&amp;#REF!,D88&amp;"9"))</f>
        <v>ZZZ9</v>
      </c>
      <c r="L88" s="190">
        <f t="shared" si="0"/>
        <v>999</v>
      </c>
      <c r="M88" s="218">
        <f t="shared" si="1"/>
        <v>999</v>
      </c>
      <c r="N88" s="214"/>
      <c r="O88" s="183"/>
      <c r="P88" s="113">
        <f t="shared" si="2"/>
        <v>999</v>
      </c>
      <c r="Q88" s="96"/>
    </row>
    <row r="89" spans="1:17" s="11" customFormat="1" ht="18.75" customHeight="1">
      <c r="A89" s="191">
        <v>83</v>
      </c>
      <c r="B89" s="94"/>
      <c r="C89" s="94"/>
      <c r="D89" s="95"/>
      <c r="E89" s="206"/>
      <c r="F89" s="112"/>
      <c r="G89" s="112"/>
      <c r="H89" s="395"/>
      <c r="I89" s="221"/>
      <c r="J89" s="188" t="e">
        <f>IF(AND(Q89="",#REF!&gt;0,#REF!&lt;5),K89,)</f>
        <v>#REF!</v>
      </c>
      <c r="K89" s="186" t="str">
        <f>IF(D89="","ZZZ9",IF(AND(#REF!&gt;0,#REF!&lt;5),D89&amp;#REF!,D89&amp;"9"))</f>
        <v>ZZZ9</v>
      </c>
      <c r="L89" s="190">
        <f t="shared" si="0"/>
        <v>999</v>
      </c>
      <c r="M89" s="218">
        <f t="shared" si="1"/>
        <v>999</v>
      </c>
      <c r="N89" s="214"/>
      <c r="O89" s="183"/>
      <c r="P89" s="113">
        <f t="shared" si="2"/>
        <v>999</v>
      </c>
      <c r="Q89" s="96"/>
    </row>
    <row r="90" spans="1:17" s="11" customFormat="1" ht="18.75" customHeight="1">
      <c r="A90" s="191">
        <v>84</v>
      </c>
      <c r="B90" s="94"/>
      <c r="C90" s="94"/>
      <c r="D90" s="95"/>
      <c r="E90" s="206"/>
      <c r="F90" s="112"/>
      <c r="G90" s="112"/>
      <c r="H90" s="395"/>
      <c r="I90" s="221"/>
      <c r="J90" s="188" t="e">
        <f>IF(AND(Q90="",#REF!&gt;0,#REF!&lt;5),K90,)</f>
        <v>#REF!</v>
      </c>
      <c r="K90" s="186" t="str">
        <f>IF(D90="","ZZZ9",IF(AND(#REF!&gt;0,#REF!&lt;5),D90&amp;#REF!,D90&amp;"9"))</f>
        <v>ZZZ9</v>
      </c>
      <c r="L90" s="190">
        <f t="shared" si="0"/>
        <v>999</v>
      </c>
      <c r="M90" s="218">
        <f t="shared" si="1"/>
        <v>999</v>
      </c>
      <c r="N90" s="214"/>
      <c r="O90" s="183"/>
      <c r="P90" s="113">
        <f t="shared" si="2"/>
        <v>999</v>
      </c>
      <c r="Q90" s="96"/>
    </row>
    <row r="91" spans="1:17" s="11" customFormat="1" ht="18.75" customHeight="1">
      <c r="A91" s="191">
        <v>85</v>
      </c>
      <c r="B91" s="94"/>
      <c r="C91" s="94"/>
      <c r="D91" s="95"/>
      <c r="E91" s="206"/>
      <c r="F91" s="112"/>
      <c r="G91" s="112"/>
      <c r="H91" s="395"/>
      <c r="I91" s="221"/>
      <c r="J91" s="188" t="e">
        <f>IF(AND(Q91="",#REF!&gt;0,#REF!&lt;5),K91,)</f>
        <v>#REF!</v>
      </c>
      <c r="K91" s="186" t="str">
        <f>IF(D91="","ZZZ9",IF(AND(#REF!&gt;0,#REF!&lt;5),D91&amp;#REF!,D91&amp;"9"))</f>
        <v>ZZZ9</v>
      </c>
      <c r="L91" s="190">
        <f t="shared" si="0"/>
        <v>999</v>
      </c>
      <c r="M91" s="218">
        <f t="shared" si="1"/>
        <v>999</v>
      </c>
      <c r="N91" s="214"/>
      <c r="O91" s="183"/>
      <c r="P91" s="113">
        <f t="shared" si="2"/>
        <v>999</v>
      </c>
      <c r="Q91" s="96"/>
    </row>
    <row r="92" spans="1:17" s="11" customFormat="1" ht="18.75" customHeight="1">
      <c r="A92" s="191">
        <v>86</v>
      </c>
      <c r="B92" s="94"/>
      <c r="C92" s="94"/>
      <c r="D92" s="95"/>
      <c r="E92" s="206"/>
      <c r="F92" s="112"/>
      <c r="G92" s="112"/>
      <c r="H92" s="395"/>
      <c r="I92" s="221"/>
      <c r="J92" s="188" t="e">
        <f>IF(AND(Q92="",#REF!&gt;0,#REF!&lt;5),K92,)</f>
        <v>#REF!</v>
      </c>
      <c r="K92" s="186" t="str">
        <f>IF(D92="","ZZZ9",IF(AND(#REF!&gt;0,#REF!&lt;5),D92&amp;#REF!,D92&amp;"9"))</f>
        <v>ZZZ9</v>
      </c>
      <c r="L92" s="190">
        <f t="shared" si="0"/>
        <v>999</v>
      </c>
      <c r="M92" s="218">
        <f t="shared" si="1"/>
        <v>999</v>
      </c>
      <c r="N92" s="214"/>
      <c r="O92" s="183"/>
      <c r="P92" s="113">
        <f t="shared" si="2"/>
        <v>999</v>
      </c>
      <c r="Q92" s="96"/>
    </row>
    <row r="93" spans="1:17" s="11" customFormat="1" ht="18.75" customHeight="1">
      <c r="A93" s="191">
        <v>87</v>
      </c>
      <c r="B93" s="94"/>
      <c r="C93" s="94"/>
      <c r="D93" s="95"/>
      <c r="E93" s="206"/>
      <c r="F93" s="112"/>
      <c r="G93" s="112"/>
      <c r="H93" s="395"/>
      <c r="I93" s="221"/>
      <c r="J93" s="188" t="e">
        <f>IF(AND(Q93="",#REF!&gt;0,#REF!&lt;5),K93,)</f>
        <v>#REF!</v>
      </c>
      <c r="K93" s="186" t="str">
        <f>IF(D93="","ZZZ9",IF(AND(#REF!&gt;0,#REF!&lt;5),D93&amp;#REF!,D93&amp;"9"))</f>
        <v>ZZZ9</v>
      </c>
      <c r="L93" s="190">
        <f t="shared" si="0"/>
        <v>999</v>
      </c>
      <c r="M93" s="218">
        <f t="shared" si="1"/>
        <v>999</v>
      </c>
      <c r="N93" s="214"/>
      <c r="O93" s="183"/>
      <c r="P93" s="113">
        <f t="shared" si="2"/>
        <v>999</v>
      </c>
      <c r="Q93" s="96"/>
    </row>
    <row r="94" spans="1:17" s="11" customFormat="1" ht="18.75" customHeight="1">
      <c r="A94" s="191">
        <v>88</v>
      </c>
      <c r="B94" s="94"/>
      <c r="C94" s="94"/>
      <c r="D94" s="95"/>
      <c r="E94" s="206"/>
      <c r="F94" s="112"/>
      <c r="G94" s="112"/>
      <c r="H94" s="395"/>
      <c r="I94" s="221"/>
      <c r="J94" s="188" t="e">
        <f>IF(AND(Q94="",#REF!&gt;0,#REF!&lt;5),K94,)</f>
        <v>#REF!</v>
      </c>
      <c r="K94" s="186" t="str">
        <f>IF(D94="","ZZZ9",IF(AND(#REF!&gt;0,#REF!&lt;5),D94&amp;#REF!,D94&amp;"9"))</f>
        <v>ZZZ9</v>
      </c>
      <c r="L94" s="190">
        <f t="shared" si="0"/>
        <v>999</v>
      </c>
      <c r="M94" s="218">
        <f t="shared" si="1"/>
        <v>999</v>
      </c>
      <c r="N94" s="214"/>
      <c r="O94" s="183"/>
      <c r="P94" s="113">
        <f t="shared" si="2"/>
        <v>999</v>
      </c>
      <c r="Q94" s="96"/>
    </row>
    <row r="95" spans="1:17" s="11" customFormat="1" ht="18.75" customHeight="1">
      <c r="A95" s="191">
        <v>89</v>
      </c>
      <c r="B95" s="94"/>
      <c r="C95" s="94"/>
      <c r="D95" s="95"/>
      <c r="E95" s="206"/>
      <c r="F95" s="112"/>
      <c r="G95" s="112"/>
      <c r="H95" s="395"/>
      <c r="I95" s="221"/>
      <c r="J95" s="188" t="e">
        <f>IF(AND(Q95="",#REF!&gt;0,#REF!&lt;5),K95,)</f>
        <v>#REF!</v>
      </c>
      <c r="K95" s="186" t="str">
        <f>IF(D95="","ZZZ9",IF(AND(#REF!&gt;0,#REF!&lt;5),D95&amp;#REF!,D95&amp;"9"))</f>
        <v>ZZZ9</v>
      </c>
      <c r="L95" s="190">
        <f t="shared" si="0"/>
        <v>999</v>
      </c>
      <c r="M95" s="218">
        <f t="shared" si="1"/>
        <v>999</v>
      </c>
      <c r="N95" s="214"/>
      <c r="O95" s="183"/>
      <c r="P95" s="113">
        <f t="shared" si="2"/>
        <v>999</v>
      </c>
      <c r="Q95" s="96"/>
    </row>
    <row r="96" spans="1:17" s="11" customFormat="1" ht="18.75" customHeight="1">
      <c r="A96" s="191">
        <v>90</v>
      </c>
      <c r="B96" s="94"/>
      <c r="C96" s="94"/>
      <c r="D96" s="95"/>
      <c r="E96" s="206"/>
      <c r="F96" s="112"/>
      <c r="G96" s="112"/>
      <c r="H96" s="395"/>
      <c r="I96" s="221"/>
      <c r="J96" s="188" t="e">
        <f>IF(AND(Q96="",#REF!&gt;0,#REF!&lt;5),K96,)</f>
        <v>#REF!</v>
      </c>
      <c r="K96" s="186" t="str">
        <f>IF(D96="","ZZZ9",IF(AND(#REF!&gt;0,#REF!&lt;5),D96&amp;#REF!,D96&amp;"9"))</f>
        <v>ZZZ9</v>
      </c>
      <c r="L96" s="190">
        <f t="shared" si="0"/>
        <v>999</v>
      </c>
      <c r="M96" s="218">
        <f t="shared" si="1"/>
        <v>999</v>
      </c>
      <c r="N96" s="214"/>
      <c r="O96" s="183"/>
      <c r="P96" s="113">
        <f t="shared" si="2"/>
        <v>999</v>
      </c>
      <c r="Q96" s="96"/>
    </row>
    <row r="97" spans="1:17" s="11" customFormat="1" ht="18.75" customHeight="1">
      <c r="A97" s="191">
        <v>91</v>
      </c>
      <c r="B97" s="94"/>
      <c r="C97" s="94"/>
      <c r="D97" s="95"/>
      <c r="E97" s="206"/>
      <c r="F97" s="112"/>
      <c r="G97" s="112"/>
      <c r="H97" s="395"/>
      <c r="I97" s="221"/>
      <c r="J97" s="188" t="e">
        <f>IF(AND(Q97="",#REF!&gt;0,#REF!&lt;5),K97,)</f>
        <v>#REF!</v>
      </c>
      <c r="K97" s="186" t="str">
        <f>IF(D97="","ZZZ9",IF(AND(#REF!&gt;0,#REF!&lt;5),D97&amp;#REF!,D97&amp;"9"))</f>
        <v>ZZZ9</v>
      </c>
      <c r="L97" s="190">
        <f t="shared" si="0"/>
        <v>999</v>
      </c>
      <c r="M97" s="218">
        <f t="shared" si="1"/>
        <v>999</v>
      </c>
      <c r="N97" s="214"/>
      <c r="O97" s="183"/>
      <c r="P97" s="113">
        <f t="shared" si="2"/>
        <v>999</v>
      </c>
      <c r="Q97" s="96"/>
    </row>
    <row r="98" spans="1:17" s="11" customFormat="1" ht="18.75" customHeight="1">
      <c r="A98" s="191">
        <v>92</v>
      </c>
      <c r="B98" s="94"/>
      <c r="C98" s="94"/>
      <c r="D98" s="95"/>
      <c r="E98" s="206"/>
      <c r="F98" s="112"/>
      <c r="G98" s="112"/>
      <c r="H98" s="395"/>
      <c r="I98" s="221"/>
      <c r="J98" s="188" t="e">
        <f>IF(AND(Q98="",#REF!&gt;0,#REF!&lt;5),K98,)</f>
        <v>#REF!</v>
      </c>
      <c r="K98" s="186" t="str">
        <f>IF(D98="","ZZZ9",IF(AND(#REF!&gt;0,#REF!&lt;5),D98&amp;#REF!,D98&amp;"9"))</f>
        <v>ZZZ9</v>
      </c>
      <c r="L98" s="190">
        <f t="shared" si="0"/>
        <v>999</v>
      </c>
      <c r="M98" s="218">
        <f t="shared" si="1"/>
        <v>999</v>
      </c>
      <c r="N98" s="214"/>
      <c r="O98" s="183"/>
      <c r="P98" s="113">
        <f t="shared" si="2"/>
        <v>999</v>
      </c>
      <c r="Q98" s="96"/>
    </row>
    <row r="99" spans="1:17" s="11" customFormat="1" ht="18.75" customHeight="1">
      <c r="A99" s="191">
        <v>93</v>
      </c>
      <c r="B99" s="94"/>
      <c r="C99" s="94"/>
      <c r="D99" s="95"/>
      <c r="E99" s="206"/>
      <c r="F99" s="112"/>
      <c r="G99" s="112"/>
      <c r="H99" s="395"/>
      <c r="I99" s="221"/>
      <c r="J99" s="188" t="e">
        <f>IF(AND(Q99="",#REF!&gt;0,#REF!&lt;5),K99,)</f>
        <v>#REF!</v>
      </c>
      <c r="K99" s="186" t="str">
        <f>IF(D99="","ZZZ9",IF(AND(#REF!&gt;0,#REF!&lt;5),D99&amp;#REF!,D99&amp;"9"))</f>
        <v>ZZZ9</v>
      </c>
      <c r="L99" s="190">
        <f t="shared" si="0"/>
        <v>999</v>
      </c>
      <c r="M99" s="218">
        <f t="shared" si="1"/>
        <v>999</v>
      </c>
      <c r="N99" s="214"/>
      <c r="O99" s="183"/>
      <c r="P99" s="113">
        <f t="shared" si="2"/>
        <v>999</v>
      </c>
      <c r="Q99" s="96"/>
    </row>
    <row r="100" spans="1:17" s="11" customFormat="1" ht="18.75" customHeight="1">
      <c r="A100" s="191">
        <v>94</v>
      </c>
      <c r="B100" s="94"/>
      <c r="C100" s="94"/>
      <c r="D100" s="95"/>
      <c r="E100" s="206"/>
      <c r="F100" s="112"/>
      <c r="G100" s="112"/>
      <c r="H100" s="395"/>
      <c r="I100" s="221"/>
      <c r="J100" s="188" t="e">
        <f>IF(AND(Q100="",#REF!&gt;0,#REF!&lt;5),K100,)</f>
        <v>#REF!</v>
      </c>
      <c r="K100" s="186" t="str">
        <f>IF(D100="","ZZZ9",IF(AND(#REF!&gt;0,#REF!&lt;5),D100&amp;#REF!,D100&amp;"9"))</f>
        <v>ZZZ9</v>
      </c>
      <c r="L100" s="190">
        <f t="shared" si="0"/>
        <v>999</v>
      </c>
      <c r="M100" s="218">
        <f t="shared" si="1"/>
        <v>999</v>
      </c>
      <c r="N100" s="214"/>
      <c r="O100" s="183"/>
      <c r="P100" s="113">
        <f t="shared" si="2"/>
        <v>999</v>
      </c>
      <c r="Q100" s="96"/>
    </row>
    <row r="101" spans="1:17" s="11" customFormat="1" ht="18.75" customHeight="1">
      <c r="A101" s="191">
        <v>95</v>
      </c>
      <c r="B101" s="94"/>
      <c r="C101" s="94"/>
      <c r="D101" s="95"/>
      <c r="E101" s="206"/>
      <c r="F101" s="112"/>
      <c r="G101" s="112"/>
      <c r="H101" s="395"/>
      <c r="I101" s="221"/>
      <c r="J101" s="188" t="e">
        <f>IF(AND(Q101="",#REF!&gt;0,#REF!&lt;5),K101,)</f>
        <v>#REF!</v>
      </c>
      <c r="K101" s="186" t="str">
        <f>IF(D101="","ZZZ9",IF(AND(#REF!&gt;0,#REF!&lt;5),D101&amp;#REF!,D101&amp;"9"))</f>
        <v>ZZZ9</v>
      </c>
      <c r="L101" s="190">
        <f t="shared" si="0"/>
        <v>999</v>
      </c>
      <c r="M101" s="218">
        <f t="shared" si="1"/>
        <v>999</v>
      </c>
      <c r="N101" s="214"/>
      <c r="O101" s="183"/>
      <c r="P101" s="113">
        <f t="shared" si="2"/>
        <v>999</v>
      </c>
      <c r="Q101" s="96"/>
    </row>
    <row r="102" spans="1:17" s="11" customFormat="1" ht="18.75" customHeight="1">
      <c r="A102" s="191">
        <v>96</v>
      </c>
      <c r="B102" s="94"/>
      <c r="C102" s="94"/>
      <c r="D102" s="95"/>
      <c r="E102" s="206"/>
      <c r="F102" s="112"/>
      <c r="G102" s="112"/>
      <c r="H102" s="395"/>
      <c r="I102" s="221"/>
      <c r="J102" s="188" t="e">
        <f>IF(AND(Q102="",#REF!&gt;0,#REF!&lt;5),K102,)</f>
        <v>#REF!</v>
      </c>
      <c r="K102" s="186" t="str">
        <f>IF(D102="","ZZZ9",IF(AND(#REF!&gt;0,#REF!&lt;5),D102&amp;#REF!,D102&amp;"9"))</f>
        <v>ZZZ9</v>
      </c>
      <c r="L102" s="190">
        <f t="shared" si="0"/>
        <v>999</v>
      </c>
      <c r="M102" s="218">
        <f t="shared" si="1"/>
        <v>999</v>
      </c>
      <c r="N102" s="214"/>
      <c r="O102" s="183"/>
      <c r="P102" s="113">
        <f t="shared" si="2"/>
        <v>999</v>
      </c>
      <c r="Q102" s="96"/>
    </row>
    <row r="103" spans="1:17" s="11" customFormat="1" ht="18.75" customHeight="1">
      <c r="A103" s="191">
        <v>97</v>
      </c>
      <c r="B103" s="94"/>
      <c r="C103" s="94"/>
      <c r="D103" s="95"/>
      <c r="E103" s="206"/>
      <c r="F103" s="112"/>
      <c r="G103" s="112"/>
      <c r="H103" s="395"/>
      <c r="I103" s="221"/>
      <c r="J103" s="188" t="e">
        <f>IF(AND(Q103="",#REF!&gt;0,#REF!&lt;5),K103,)</f>
        <v>#REF!</v>
      </c>
      <c r="K103" s="186" t="str">
        <f>IF(D103="","ZZZ9",IF(AND(#REF!&gt;0,#REF!&lt;5),D103&amp;#REF!,D103&amp;"9"))</f>
        <v>ZZZ9</v>
      </c>
      <c r="L103" s="190">
        <f t="shared" si="0"/>
        <v>999</v>
      </c>
      <c r="M103" s="218">
        <f t="shared" si="1"/>
        <v>999</v>
      </c>
      <c r="N103" s="214"/>
      <c r="O103" s="183"/>
      <c r="P103" s="113">
        <f t="shared" si="2"/>
        <v>999</v>
      </c>
      <c r="Q103" s="96"/>
    </row>
    <row r="104" spans="1:17" s="11" customFormat="1" ht="18.75" customHeight="1">
      <c r="A104" s="191">
        <v>98</v>
      </c>
      <c r="B104" s="94"/>
      <c r="C104" s="94"/>
      <c r="D104" s="95"/>
      <c r="E104" s="206"/>
      <c r="F104" s="112"/>
      <c r="G104" s="112"/>
      <c r="H104" s="395"/>
      <c r="I104" s="221"/>
      <c r="J104" s="188" t="e">
        <f>IF(AND(Q104="",#REF!&gt;0,#REF!&lt;5),K104,)</f>
        <v>#REF!</v>
      </c>
      <c r="K104" s="186" t="str">
        <f>IF(D104="","ZZZ9",IF(AND(#REF!&gt;0,#REF!&lt;5),D104&amp;#REF!,D104&amp;"9"))</f>
        <v>ZZZ9</v>
      </c>
      <c r="L104" s="190">
        <f aca="true" t="shared" si="3" ref="L104:L156">IF(Q104="",999,Q104)</f>
        <v>999</v>
      </c>
      <c r="M104" s="218">
        <f aca="true" t="shared" si="4" ref="M104:M156">IF(P104=999,999,1)</f>
        <v>999</v>
      </c>
      <c r="N104" s="214"/>
      <c r="O104" s="183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1">
        <v>99</v>
      </c>
      <c r="B105" s="94"/>
      <c r="C105" s="94"/>
      <c r="D105" s="95"/>
      <c r="E105" s="206"/>
      <c r="F105" s="112"/>
      <c r="G105" s="112"/>
      <c r="H105" s="395"/>
      <c r="I105" s="221"/>
      <c r="J105" s="188" t="e">
        <f>IF(AND(Q105="",#REF!&gt;0,#REF!&lt;5),K105,)</f>
        <v>#REF!</v>
      </c>
      <c r="K105" s="186" t="str">
        <f>IF(D105="","ZZZ9",IF(AND(#REF!&gt;0,#REF!&lt;5),D105&amp;#REF!,D105&amp;"9"))</f>
        <v>ZZZ9</v>
      </c>
      <c r="L105" s="190">
        <f t="shared" si="3"/>
        <v>999</v>
      </c>
      <c r="M105" s="218">
        <f t="shared" si="4"/>
        <v>999</v>
      </c>
      <c r="N105" s="214"/>
      <c r="O105" s="183"/>
      <c r="P105" s="113">
        <f t="shared" si="5"/>
        <v>999</v>
      </c>
      <c r="Q105" s="96"/>
    </row>
    <row r="106" spans="1:17" s="11" customFormat="1" ht="18.75" customHeight="1">
      <c r="A106" s="191">
        <v>100</v>
      </c>
      <c r="B106" s="94"/>
      <c r="C106" s="94"/>
      <c r="D106" s="95"/>
      <c r="E106" s="206"/>
      <c r="F106" s="112"/>
      <c r="G106" s="112"/>
      <c r="H106" s="395"/>
      <c r="I106" s="221"/>
      <c r="J106" s="188" t="e">
        <f>IF(AND(Q106="",#REF!&gt;0,#REF!&lt;5),K106,)</f>
        <v>#REF!</v>
      </c>
      <c r="K106" s="186" t="str">
        <f>IF(D106="","ZZZ9",IF(AND(#REF!&gt;0,#REF!&lt;5),D106&amp;#REF!,D106&amp;"9"))</f>
        <v>ZZZ9</v>
      </c>
      <c r="L106" s="190">
        <f t="shared" si="3"/>
        <v>999</v>
      </c>
      <c r="M106" s="218">
        <f t="shared" si="4"/>
        <v>999</v>
      </c>
      <c r="N106" s="214"/>
      <c r="O106" s="183"/>
      <c r="P106" s="113">
        <f t="shared" si="5"/>
        <v>999</v>
      </c>
      <c r="Q106" s="96"/>
    </row>
    <row r="107" spans="1:17" s="11" customFormat="1" ht="18.75" customHeight="1">
      <c r="A107" s="191">
        <v>101</v>
      </c>
      <c r="B107" s="94"/>
      <c r="C107" s="94"/>
      <c r="D107" s="95"/>
      <c r="E107" s="206"/>
      <c r="F107" s="112"/>
      <c r="G107" s="112"/>
      <c r="H107" s="395"/>
      <c r="I107" s="221"/>
      <c r="J107" s="188" t="e">
        <f>IF(AND(Q107="",#REF!&gt;0,#REF!&lt;5),K107,)</f>
        <v>#REF!</v>
      </c>
      <c r="K107" s="186" t="str">
        <f>IF(D107="","ZZZ9",IF(AND(#REF!&gt;0,#REF!&lt;5),D107&amp;#REF!,D107&amp;"9"))</f>
        <v>ZZZ9</v>
      </c>
      <c r="L107" s="190">
        <f t="shared" si="3"/>
        <v>999</v>
      </c>
      <c r="M107" s="218">
        <f t="shared" si="4"/>
        <v>999</v>
      </c>
      <c r="N107" s="214"/>
      <c r="O107" s="183"/>
      <c r="P107" s="113">
        <f t="shared" si="5"/>
        <v>999</v>
      </c>
      <c r="Q107" s="96"/>
    </row>
    <row r="108" spans="1:17" s="11" customFormat="1" ht="18.75" customHeight="1">
      <c r="A108" s="191">
        <v>102</v>
      </c>
      <c r="B108" s="94"/>
      <c r="C108" s="94"/>
      <c r="D108" s="95"/>
      <c r="E108" s="206"/>
      <c r="F108" s="112"/>
      <c r="G108" s="112"/>
      <c r="H108" s="395"/>
      <c r="I108" s="221"/>
      <c r="J108" s="188" t="e">
        <f>IF(AND(Q108="",#REF!&gt;0,#REF!&lt;5),K108,)</f>
        <v>#REF!</v>
      </c>
      <c r="K108" s="186" t="str">
        <f>IF(D108="","ZZZ9",IF(AND(#REF!&gt;0,#REF!&lt;5),D108&amp;#REF!,D108&amp;"9"))</f>
        <v>ZZZ9</v>
      </c>
      <c r="L108" s="190">
        <f t="shared" si="3"/>
        <v>999</v>
      </c>
      <c r="M108" s="218">
        <f t="shared" si="4"/>
        <v>999</v>
      </c>
      <c r="N108" s="214"/>
      <c r="O108" s="183"/>
      <c r="P108" s="113">
        <f t="shared" si="5"/>
        <v>999</v>
      </c>
      <c r="Q108" s="96"/>
    </row>
    <row r="109" spans="1:17" s="11" customFormat="1" ht="18.75" customHeight="1">
      <c r="A109" s="191">
        <v>103</v>
      </c>
      <c r="B109" s="94"/>
      <c r="C109" s="94"/>
      <c r="D109" s="95"/>
      <c r="E109" s="206"/>
      <c r="F109" s="112"/>
      <c r="G109" s="112"/>
      <c r="H109" s="395"/>
      <c r="I109" s="221"/>
      <c r="J109" s="188" t="e">
        <f>IF(AND(Q109="",#REF!&gt;0,#REF!&lt;5),K109,)</f>
        <v>#REF!</v>
      </c>
      <c r="K109" s="186" t="str">
        <f>IF(D109="","ZZZ9",IF(AND(#REF!&gt;0,#REF!&lt;5),D109&amp;#REF!,D109&amp;"9"))</f>
        <v>ZZZ9</v>
      </c>
      <c r="L109" s="190">
        <f t="shared" si="3"/>
        <v>999</v>
      </c>
      <c r="M109" s="218">
        <f t="shared" si="4"/>
        <v>999</v>
      </c>
      <c r="N109" s="214"/>
      <c r="O109" s="183"/>
      <c r="P109" s="113">
        <f t="shared" si="5"/>
        <v>999</v>
      </c>
      <c r="Q109" s="96"/>
    </row>
    <row r="110" spans="1:17" s="11" customFormat="1" ht="18.75" customHeight="1">
      <c r="A110" s="191">
        <v>104</v>
      </c>
      <c r="B110" s="94"/>
      <c r="C110" s="94"/>
      <c r="D110" s="95"/>
      <c r="E110" s="206"/>
      <c r="F110" s="112"/>
      <c r="G110" s="112"/>
      <c r="H110" s="395"/>
      <c r="I110" s="221"/>
      <c r="J110" s="188" t="e">
        <f>IF(AND(Q110="",#REF!&gt;0,#REF!&lt;5),K110,)</f>
        <v>#REF!</v>
      </c>
      <c r="K110" s="186" t="str">
        <f>IF(D110="","ZZZ9",IF(AND(#REF!&gt;0,#REF!&lt;5),D110&amp;#REF!,D110&amp;"9"))</f>
        <v>ZZZ9</v>
      </c>
      <c r="L110" s="190">
        <f t="shared" si="3"/>
        <v>999</v>
      </c>
      <c r="M110" s="218">
        <f t="shared" si="4"/>
        <v>999</v>
      </c>
      <c r="N110" s="214"/>
      <c r="O110" s="183"/>
      <c r="P110" s="113">
        <f t="shared" si="5"/>
        <v>999</v>
      </c>
      <c r="Q110" s="96"/>
    </row>
    <row r="111" spans="1:17" s="11" customFormat="1" ht="18.75" customHeight="1">
      <c r="A111" s="191">
        <v>105</v>
      </c>
      <c r="B111" s="94"/>
      <c r="C111" s="94"/>
      <c r="D111" s="95"/>
      <c r="E111" s="206"/>
      <c r="F111" s="112"/>
      <c r="G111" s="112"/>
      <c r="H111" s="395"/>
      <c r="I111" s="221"/>
      <c r="J111" s="188" t="e">
        <f>IF(AND(Q111="",#REF!&gt;0,#REF!&lt;5),K111,)</f>
        <v>#REF!</v>
      </c>
      <c r="K111" s="186" t="str">
        <f>IF(D111="","ZZZ9",IF(AND(#REF!&gt;0,#REF!&lt;5),D111&amp;#REF!,D111&amp;"9"))</f>
        <v>ZZZ9</v>
      </c>
      <c r="L111" s="190">
        <f t="shared" si="3"/>
        <v>999</v>
      </c>
      <c r="M111" s="218">
        <f t="shared" si="4"/>
        <v>999</v>
      </c>
      <c r="N111" s="214"/>
      <c r="O111" s="183"/>
      <c r="P111" s="113">
        <f t="shared" si="5"/>
        <v>999</v>
      </c>
      <c r="Q111" s="96"/>
    </row>
    <row r="112" spans="1:17" s="11" customFormat="1" ht="18.75" customHeight="1">
      <c r="A112" s="191">
        <v>106</v>
      </c>
      <c r="B112" s="94"/>
      <c r="C112" s="94"/>
      <c r="D112" s="95"/>
      <c r="E112" s="206"/>
      <c r="F112" s="112"/>
      <c r="G112" s="112"/>
      <c r="H112" s="395"/>
      <c r="I112" s="221"/>
      <c r="J112" s="188" t="e">
        <f>IF(AND(Q112="",#REF!&gt;0,#REF!&lt;5),K112,)</f>
        <v>#REF!</v>
      </c>
      <c r="K112" s="186" t="str">
        <f>IF(D112="","ZZZ9",IF(AND(#REF!&gt;0,#REF!&lt;5),D112&amp;#REF!,D112&amp;"9"))</f>
        <v>ZZZ9</v>
      </c>
      <c r="L112" s="190">
        <f t="shared" si="3"/>
        <v>999</v>
      </c>
      <c r="M112" s="218">
        <f t="shared" si="4"/>
        <v>999</v>
      </c>
      <c r="N112" s="214"/>
      <c r="O112" s="183"/>
      <c r="P112" s="113">
        <f t="shared" si="5"/>
        <v>999</v>
      </c>
      <c r="Q112" s="96"/>
    </row>
    <row r="113" spans="1:17" s="11" customFormat="1" ht="18.75" customHeight="1">
      <c r="A113" s="191">
        <v>107</v>
      </c>
      <c r="B113" s="94"/>
      <c r="C113" s="94"/>
      <c r="D113" s="95"/>
      <c r="E113" s="206"/>
      <c r="F113" s="112"/>
      <c r="G113" s="112"/>
      <c r="H113" s="395"/>
      <c r="I113" s="221"/>
      <c r="J113" s="188" t="e">
        <f>IF(AND(Q113="",#REF!&gt;0,#REF!&lt;5),K113,)</f>
        <v>#REF!</v>
      </c>
      <c r="K113" s="186" t="str">
        <f>IF(D113="","ZZZ9",IF(AND(#REF!&gt;0,#REF!&lt;5),D113&amp;#REF!,D113&amp;"9"))</f>
        <v>ZZZ9</v>
      </c>
      <c r="L113" s="190">
        <f t="shared" si="3"/>
        <v>999</v>
      </c>
      <c r="M113" s="218">
        <f t="shared" si="4"/>
        <v>999</v>
      </c>
      <c r="N113" s="214"/>
      <c r="O113" s="183"/>
      <c r="P113" s="113">
        <f t="shared" si="5"/>
        <v>999</v>
      </c>
      <c r="Q113" s="96"/>
    </row>
    <row r="114" spans="1:17" s="11" customFormat="1" ht="18.75" customHeight="1">
      <c r="A114" s="191">
        <v>108</v>
      </c>
      <c r="B114" s="94"/>
      <c r="C114" s="94"/>
      <c r="D114" s="95"/>
      <c r="E114" s="206"/>
      <c r="F114" s="112"/>
      <c r="G114" s="112"/>
      <c r="H114" s="395"/>
      <c r="I114" s="221"/>
      <c r="J114" s="188" t="e">
        <f>IF(AND(Q114="",#REF!&gt;0,#REF!&lt;5),K114,)</f>
        <v>#REF!</v>
      </c>
      <c r="K114" s="186" t="str">
        <f>IF(D114="","ZZZ9",IF(AND(#REF!&gt;0,#REF!&lt;5),D114&amp;#REF!,D114&amp;"9"))</f>
        <v>ZZZ9</v>
      </c>
      <c r="L114" s="190">
        <f t="shared" si="3"/>
        <v>999</v>
      </c>
      <c r="M114" s="218">
        <f t="shared" si="4"/>
        <v>999</v>
      </c>
      <c r="N114" s="214"/>
      <c r="O114" s="183"/>
      <c r="P114" s="113">
        <f t="shared" si="5"/>
        <v>999</v>
      </c>
      <c r="Q114" s="96"/>
    </row>
    <row r="115" spans="1:17" s="11" customFormat="1" ht="18.75" customHeight="1">
      <c r="A115" s="191">
        <v>109</v>
      </c>
      <c r="B115" s="94"/>
      <c r="C115" s="94"/>
      <c r="D115" s="95"/>
      <c r="E115" s="206"/>
      <c r="F115" s="112"/>
      <c r="G115" s="112"/>
      <c r="H115" s="395"/>
      <c r="I115" s="221"/>
      <c r="J115" s="188" t="e">
        <f>IF(AND(Q115="",#REF!&gt;0,#REF!&lt;5),K115,)</f>
        <v>#REF!</v>
      </c>
      <c r="K115" s="186" t="str">
        <f>IF(D115="","ZZZ9",IF(AND(#REF!&gt;0,#REF!&lt;5),D115&amp;#REF!,D115&amp;"9"))</f>
        <v>ZZZ9</v>
      </c>
      <c r="L115" s="190">
        <f t="shared" si="3"/>
        <v>999</v>
      </c>
      <c r="M115" s="218">
        <f t="shared" si="4"/>
        <v>999</v>
      </c>
      <c r="N115" s="214"/>
      <c r="O115" s="183"/>
      <c r="P115" s="113">
        <f t="shared" si="5"/>
        <v>999</v>
      </c>
      <c r="Q115" s="96"/>
    </row>
    <row r="116" spans="1:17" s="11" customFormat="1" ht="18.75" customHeight="1">
      <c r="A116" s="191">
        <v>110</v>
      </c>
      <c r="B116" s="94"/>
      <c r="C116" s="94"/>
      <c r="D116" s="95"/>
      <c r="E116" s="206"/>
      <c r="F116" s="112"/>
      <c r="G116" s="112"/>
      <c r="H116" s="395"/>
      <c r="I116" s="221"/>
      <c r="J116" s="188" t="e">
        <f>IF(AND(Q116="",#REF!&gt;0,#REF!&lt;5),K116,)</f>
        <v>#REF!</v>
      </c>
      <c r="K116" s="186" t="str">
        <f>IF(D116="","ZZZ9",IF(AND(#REF!&gt;0,#REF!&lt;5),D116&amp;#REF!,D116&amp;"9"))</f>
        <v>ZZZ9</v>
      </c>
      <c r="L116" s="190">
        <f t="shared" si="3"/>
        <v>999</v>
      </c>
      <c r="M116" s="218">
        <f t="shared" si="4"/>
        <v>999</v>
      </c>
      <c r="N116" s="214"/>
      <c r="O116" s="183"/>
      <c r="P116" s="113">
        <f t="shared" si="5"/>
        <v>999</v>
      </c>
      <c r="Q116" s="96"/>
    </row>
    <row r="117" spans="1:17" s="11" customFormat="1" ht="18.75" customHeight="1">
      <c r="A117" s="191">
        <v>111</v>
      </c>
      <c r="B117" s="94"/>
      <c r="C117" s="94"/>
      <c r="D117" s="95"/>
      <c r="E117" s="206"/>
      <c r="F117" s="112"/>
      <c r="G117" s="112"/>
      <c r="H117" s="395"/>
      <c r="I117" s="221"/>
      <c r="J117" s="188" t="e">
        <f>IF(AND(Q117="",#REF!&gt;0,#REF!&lt;5),K117,)</f>
        <v>#REF!</v>
      </c>
      <c r="K117" s="186" t="str">
        <f>IF(D117="","ZZZ9",IF(AND(#REF!&gt;0,#REF!&lt;5),D117&amp;#REF!,D117&amp;"9"))</f>
        <v>ZZZ9</v>
      </c>
      <c r="L117" s="190">
        <f t="shared" si="3"/>
        <v>999</v>
      </c>
      <c r="M117" s="218">
        <f t="shared" si="4"/>
        <v>999</v>
      </c>
      <c r="N117" s="214"/>
      <c r="O117" s="183"/>
      <c r="P117" s="113">
        <f t="shared" si="5"/>
        <v>999</v>
      </c>
      <c r="Q117" s="96"/>
    </row>
    <row r="118" spans="1:17" s="11" customFormat="1" ht="18.75" customHeight="1">
      <c r="A118" s="191">
        <v>112</v>
      </c>
      <c r="B118" s="94"/>
      <c r="C118" s="94"/>
      <c r="D118" s="95"/>
      <c r="E118" s="206"/>
      <c r="F118" s="112"/>
      <c r="G118" s="112"/>
      <c r="H118" s="395"/>
      <c r="I118" s="221"/>
      <c r="J118" s="188" t="e">
        <f>IF(AND(Q118="",#REF!&gt;0,#REF!&lt;5),K118,)</f>
        <v>#REF!</v>
      </c>
      <c r="K118" s="186" t="str">
        <f>IF(D118="","ZZZ9",IF(AND(#REF!&gt;0,#REF!&lt;5),D118&amp;#REF!,D118&amp;"9"))</f>
        <v>ZZZ9</v>
      </c>
      <c r="L118" s="190">
        <f t="shared" si="3"/>
        <v>999</v>
      </c>
      <c r="M118" s="218">
        <f t="shared" si="4"/>
        <v>999</v>
      </c>
      <c r="N118" s="214"/>
      <c r="O118" s="183"/>
      <c r="P118" s="113">
        <f t="shared" si="5"/>
        <v>999</v>
      </c>
      <c r="Q118" s="96"/>
    </row>
    <row r="119" spans="1:17" s="11" customFormat="1" ht="18.75" customHeight="1">
      <c r="A119" s="191">
        <v>113</v>
      </c>
      <c r="B119" s="94"/>
      <c r="C119" s="94"/>
      <c r="D119" s="95"/>
      <c r="E119" s="206"/>
      <c r="F119" s="112"/>
      <c r="G119" s="112"/>
      <c r="H119" s="395"/>
      <c r="I119" s="221"/>
      <c r="J119" s="188" t="e">
        <f>IF(AND(Q119="",#REF!&gt;0,#REF!&lt;5),K119,)</f>
        <v>#REF!</v>
      </c>
      <c r="K119" s="186" t="str">
        <f>IF(D119="","ZZZ9",IF(AND(#REF!&gt;0,#REF!&lt;5),D119&amp;#REF!,D119&amp;"9"))</f>
        <v>ZZZ9</v>
      </c>
      <c r="L119" s="190">
        <f t="shared" si="3"/>
        <v>999</v>
      </c>
      <c r="M119" s="218">
        <f t="shared" si="4"/>
        <v>999</v>
      </c>
      <c r="N119" s="214"/>
      <c r="O119" s="183"/>
      <c r="P119" s="113">
        <f t="shared" si="5"/>
        <v>999</v>
      </c>
      <c r="Q119" s="96"/>
    </row>
    <row r="120" spans="1:17" s="11" customFormat="1" ht="18.75" customHeight="1">
      <c r="A120" s="191">
        <v>114</v>
      </c>
      <c r="B120" s="94"/>
      <c r="C120" s="94"/>
      <c r="D120" s="95"/>
      <c r="E120" s="206"/>
      <c r="F120" s="112"/>
      <c r="G120" s="112"/>
      <c r="H120" s="395"/>
      <c r="I120" s="221"/>
      <c r="J120" s="188" t="e">
        <f>IF(AND(Q120="",#REF!&gt;0,#REF!&lt;5),K120,)</f>
        <v>#REF!</v>
      </c>
      <c r="K120" s="186" t="str">
        <f>IF(D120="","ZZZ9",IF(AND(#REF!&gt;0,#REF!&lt;5),D120&amp;#REF!,D120&amp;"9"))</f>
        <v>ZZZ9</v>
      </c>
      <c r="L120" s="190">
        <f t="shared" si="3"/>
        <v>999</v>
      </c>
      <c r="M120" s="218">
        <f t="shared" si="4"/>
        <v>999</v>
      </c>
      <c r="N120" s="214"/>
      <c r="O120" s="183"/>
      <c r="P120" s="113">
        <f t="shared" si="5"/>
        <v>999</v>
      </c>
      <c r="Q120" s="96"/>
    </row>
    <row r="121" spans="1:17" s="11" customFormat="1" ht="18.75" customHeight="1">
      <c r="A121" s="191">
        <v>115</v>
      </c>
      <c r="B121" s="94"/>
      <c r="C121" s="94"/>
      <c r="D121" s="95"/>
      <c r="E121" s="206"/>
      <c r="F121" s="112"/>
      <c r="G121" s="112"/>
      <c r="H121" s="395"/>
      <c r="I121" s="221"/>
      <c r="J121" s="188" t="e">
        <f>IF(AND(Q121="",#REF!&gt;0,#REF!&lt;5),K121,)</f>
        <v>#REF!</v>
      </c>
      <c r="K121" s="186" t="str">
        <f>IF(D121="","ZZZ9",IF(AND(#REF!&gt;0,#REF!&lt;5),D121&amp;#REF!,D121&amp;"9"))</f>
        <v>ZZZ9</v>
      </c>
      <c r="L121" s="190">
        <f t="shared" si="3"/>
        <v>999</v>
      </c>
      <c r="M121" s="218">
        <f t="shared" si="4"/>
        <v>999</v>
      </c>
      <c r="N121" s="214"/>
      <c r="O121" s="183"/>
      <c r="P121" s="113">
        <f t="shared" si="5"/>
        <v>999</v>
      </c>
      <c r="Q121" s="96"/>
    </row>
    <row r="122" spans="1:17" s="11" customFormat="1" ht="18.75" customHeight="1">
      <c r="A122" s="191">
        <v>116</v>
      </c>
      <c r="B122" s="94"/>
      <c r="C122" s="94"/>
      <c r="D122" s="95"/>
      <c r="E122" s="206"/>
      <c r="F122" s="112"/>
      <c r="G122" s="112"/>
      <c r="H122" s="395"/>
      <c r="I122" s="221"/>
      <c r="J122" s="188" t="e">
        <f>IF(AND(Q122="",#REF!&gt;0,#REF!&lt;5),K122,)</f>
        <v>#REF!</v>
      </c>
      <c r="K122" s="186" t="str">
        <f>IF(D122="","ZZZ9",IF(AND(#REF!&gt;0,#REF!&lt;5),D122&amp;#REF!,D122&amp;"9"))</f>
        <v>ZZZ9</v>
      </c>
      <c r="L122" s="190">
        <f t="shared" si="3"/>
        <v>999</v>
      </c>
      <c r="M122" s="218">
        <f t="shared" si="4"/>
        <v>999</v>
      </c>
      <c r="N122" s="214"/>
      <c r="O122" s="183"/>
      <c r="P122" s="113">
        <f t="shared" si="5"/>
        <v>999</v>
      </c>
      <c r="Q122" s="96"/>
    </row>
    <row r="123" spans="1:17" s="11" customFormat="1" ht="18.75" customHeight="1">
      <c r="A123" s="191">
        <v>117</v>
      </c>
      <c r="B123" s="94"/>
      <c r="C123" s="94"/>
      <c r="D123" s="95"/>
      <c r="E123" s="206"/>
      <c r="F123" s="112"/>
      <c r="G123" s="112"/>
      <c r="H123" s="395"/>
      <c r="I123" s="221"/>
      <c r="J123" s="188" t="e">
        <f>IF(AND(Q123="",#REF!&gt;0,#REF!&lt;5),K123,)</f>
        <v>#REF!</v>
      </c>
      <c r="K123" s="186" t="str">
        <f>IF(D123="","ZZZ9",IF(AND(#REF!&gt;0,#REF!&lt;5),D123&amp;#REF!,D123&amp;"9"))</f>
        <v>ZZZ9</v>
      </c>
      <c r="L123" s="190">
        <f t="shared" si="3"/>
        <v>999</v>
      </c>
      <c r="M123" s="218">
        <f t="shared" si="4"/>
        <v>999</v>
      </c>
      <c r="N123" s="214"/>
      <c r="O123" s="183"/>
      <c r="P123" s="113">
        <f t="shared" si="5"/>
        <v>999</v>
      </c>
      <c r="Q123" s="96"/>
    </row>
    <row r="124" spans="1:17" s="11" customFormat="1" ht="18.75" customHeight="1">
      <c r="A124" s="191">
        <v>118</v>
      </c>
      <c r="B124" s="94"/>
      <c r="C124" s="94"/>
      <c r="D124" s="95"/>
      <c r="E124" s="206"/>
      <c r="F124" s="112"/>
      <c r="G124" s="112"/>
      <c r="H124" s="395"/>
      <c r="I124" s="221"/>
      <c r="J124" s="188" t="e">
        <f>IF(AND(Q124="",#REF!&gt;0,#REF!&lt;5),K124,)</f>
        <v>#REF!</v>
      </c>
      <c r="K124" s="186" t="str">
        <f>IF(D124="","ZZZ9",IF(AND(#REF!&gt;0,#REF!&lt;5),D124&amp;#REF!,D124&amp;"9"))</f>
        <v>ZZZ9</v>
      </c>
      <c r="L124" s="190">
        <f t="shared" si="3"/>
        <v>999</v>
      </c>
      <c r="M124" s="218">
        <f t="shared" si="4"/>
        <v>999</v>
      </c>
      <c r="N124" s="214"/>
      <c r="O124" s="183"/>
      <c r="P124" s="113">
        <f t="shared" si="5"/>
        <v>999</v>
      </c>
      <c r="Q124" s="96"/>
    </row>
    <row r="125" spans="1:17" s="11" customFormat="1" ht="18.75" customHeight="1">
      <c r="A125" s="191">
        <v>119</v>
      </c>
      <c r="B125" s="94"/>
      <c r="C125" s="94"/>
      <c r="D125" s="95"/>
      <c r="E125" s="206"/>
      <c r="F125" s="112"/>
      <c r="G125" s="112"/>
      <c r="H125" s="395"/>
      <c r="I125" s="221"/>
      <c r="J125" s="188" t="e">
        <f>IF(AND(Q125="",#REF!&gt;0,#REF!&lt;5),K125,)</f>
        <v>#REF!</v>
      </c>
      <c r="K125" s="186" t="str">
        <f>IF(D125="","ZZZ9",IF(AND(#REF!&gt;0,#REF!&lt;5),D125&amp;#REF!,D125&amp;"9"))</f>
        <v>ZZZ9</v>
      </c>
      <c r="L125" s="190">
        <f t="shared" si="3"/>
        <v>999</v>
      </c>
      <c r="M125" s="218">
        <f t="shared" si="4"/>
        <v>999</v>
      </c>
      <c r="N125" s="214"/>
      <c r="O125" s="183"/>
      <c r="P125" s="113">
        <f t="shared" si="5"/>
        <v>999</v>
      </c>
      <c r="Q125" s="96"/>
    </row>
    <row r="126" spans="1:17" s="11" customFormat="1" ht="18.75" customHeight="1">
      <c r="A126" s="191">
        <v>120</v>
      </c>
      <c r="B126" s="94"/>
      <c r="C126" s="94"/>
      <c r="D126" s="95"/>
      <c r="E126" s="206"/>
      <c r="F126" s="112"/>
      <c r="G126" s="112"/>
      <c r="H126" s="395"/>
      <c r="I126" s="221"/>
      <c r="J126" s="188" t="e">
        <f>IF(AND(Q126="",#REF!&gt;0,#REF!&lt;5),K126,)</f>
        <v>#REF!</v>
      </c>
      <c r="K126" s="186" t="str">
        <f>IF(D126="","ZZZ9",IF(AND(#REF!&gt;0,#REF!&lt;5),D126&amp;#REF!,D126&amp;"9"))</f>
        <v>ZZZ9</v>
      </c>
      <c r="L126" s="190">
        <f t="shared" si="3"/>
        <v>999</v>
      </c>
      <c r="M126" s="218">
        <f t="shared" si="4"/>
        <v>999</v>
      </c>
      <c r="N126" s="214"/>
      <c r="O126" s="183"/>
      <c r="P126" s="113">
        <f t="shared" si="5"/>
        <v>999</v>
      </c>
      <c r="Q126" s="96"/>
    </row>
    <row r="127" spans="1:17" s="11" customFormat="1" ht="18.75" customHeight="1">
      <c r="A127" s="191">
        <v>121</v>
      </c>
      <c r="B127" s="94"/>
      <c r="C127" s="94"/>
      <c r="D127" s="95"/>
      <c r="E127" s="206"/>
      <c r="F127" s="112"/>
      <c r="G127" s="112"/>
      <c r="H127" s="395"/>
      <c r="I127" s="221"/>
      <c r="J127" s="188" t="e">
        <f>IF(AND(Q127="",#REF!&gt;0,#REF!&lt;5),K127,)</f>
        <v>#REF!</v>
      </c>
      <c r="K127" s="186" t="str">
        <f>IF(D127="","ZZZ9",IF(AND(#REF!&gt;0,#REF!&lt;5),D127&amp;#REF!,D127&amp;"9"))</f>
        <v>ZZZ9</v>
      </c>
      <c r="L127" s="190">
        <f t="shared" si="3"/>
        <v>999</v>
      </c>
      <c r="M127" s="218">
        <f t="shared" si="4"/>
        <v>999</v>
      </c>
      <c r="N127" s="214"/>
      <c r="O127" s="183"/>
      <c r="P127" s="113">
        <f t="shared" si="5"/>
        <v>999</v>
      </c>
      <c r="Q127" s="96"/>
    </row>
    <row r="128" spans="1:17" s="11" customFormat="1" ht="18.75" customHeight="1">
      <c r="A128" s="191">
        <v>122</v>
      </c>
      <c r="B128" s="94"/>
      <c r="C128" s="94"/>
      <c r="D128" s="95"/>
      <c r="E128" s="206"/>
      <c r="F128" s="112"/>
      <c r="G128" s="112"/>
      <c r="H128" s="395"/>
      <c r="I128" s="221"/>
      <c r="J128" s="188" t="e">
        <f>IF(AND(Q128="",#REF!&gt;0,#REF!&lt;5),K128,)</f>
        <v>#REF!</v>
      </c>
      <c r="K128" s="186" t="str">
        <f>IF(D128="","ZZZ9",IF(AND(#REF!&gt;0,#REF!&lt;5),D128&amp;#REF!,D128&amp;"9"))</f>
        <v>ZZZ9</v>
      </c>
      <c r="L128" s="190">
        <f t="shared" si="3"/>
        <v>999</v>
      </c>
      <c r="M128" s="218">
        <f t="shared" si="4"/>
        <v>999</v>
      </c>
      <c r="N128" s="214"/>
      <c r="O128" s="183"/>
      <c r="P128" s="113">
        <f t="shared" si="5"/>
        <v>999</v>
      </c>
      <c r="Q128" s="96"/>
    </row>
    <row r="129" spans="1:17" s="11" customFormat="1" ht="18.75" customHeight="1">
      <c r="A129" s="191">
        <v>123</v>
      </c>
      <c r="B129" s="94"/>
      <c r="C129" s="94"/>
      <c r="D129" s="95"/>
      <c r="E129" s="206"/>
      <c r="F129" s="112"/>
      <c r="G129" s="112"/>
      <c r="H129" s="395"/>
      <c r="I129" s="221"/>
      <c r="J129" s="188" t="e">
        <f>IF(AND(Q129="",#REF!&gt;0,#REF!&lt;5),K129,)</f>
        <v>#REF!</v>
      </c>
      <c r="K129" s="186" t="str">
        <f>IF(D129="","ZZZ9",IF(AND(#REF!&gt;0,#REF!&lt;5),D129&amp;#REF!,D129&amp;"9"))</f>
        <v>ZZZ9</v>
      </c>
      <c r="L129" s="190">
        <f t="shared" si="3"/>
        <v>999</v>
      </c>
      <c r="M129" s="218">
        <f t="shared" si="4"/>
        <v>999</v>
      </c>
      <c r="N129" s="214"/>
      <c r="O129" s="183"/>
      <c r="P129" s="113">
        <f t="shared" si="5"/>
        <v>999</v>
      </c>
      <c r="Q129" s="96"/>
    </row>
    <row r="130" spans="1:17" s="11" customFormat="1" ht="18.75" customHeight="1">
      <c r="A130" s="191">
        <v>124</v>
      </c>
      <c r="B130" s="94"/>
      <c r="C130" s="94"/>
      <c r="D130" s="95"/>
      <c r="E130" s="206"/>
      <c r="F130" s="112"/>
      <c r="G130" s="112"/>
      <c r="H130" s="395"/>
      <c r="I130" s="221"/>
      <c r="J130" s="188" t="e">
        <f>IF(AND(Q130="",#REF!&gt;0,#REF!&lt;5),K130,)</f>
        <v>#REF!</v>
      </c>
      <c r="K130" s="186" t="str">
        <f>IF(D130="","ZZZ9",IF(AND(#REF!&gt;0,#REF!&lt;5),D130&amp;#REF!,D130&amp;"9"))</f>
        <v>ZZZ9</v>
      </c>
      <c r="L130" s="190">
        <f t="shared" si="3"/>
        <v>999</v>
      </c>
      <c r="M130" s="218">
        <f t="shared" si="4"/>
        <v>999</v>
      </c>
      <c r="N130" s="214"/>
      <c r="O130" s="183"/>
      <c r="P130" s="113">
        <f t="shared" si="5"/>
        <v>999</v>
      </c>
      <c r="Q130" s="96"/>
    </row>
    <row r="131" spans="1:17" s="11" customFormat="1" ht="18.75" customHeight="1">
      <c r="A131" s="191">
        <v>125</v>
      </c>
      <c r="B131" s="94"/>
      <c r="C131" s="94"/>
      <c r="D131" s="95"/>
      <c r="E131" s="206"/>
      <c r="F131" s="112"/>
      <c r="G131" s="112"/>
      <c r="H131" s="395"/>
      <c r="I131" s="221"/>
      <c r="J131" s="188" t="e">
        <f>IF(AND(Q131="",#REF!&gt;0,#REF!&lt;5),K131,)</f>
        <v>#REF!</v>
      </c>
      <c r="K131" s="186" t="str">
        <f>IF(D131="","ZZZ9",IF(AND(#REF!&gt;0,#REF!&lt;5),D131&amp;#REF!,D131&amp;"9"))</f>
        <v>ZZZ9</v>
      </c>
      <c r="L131" s="190">
        <f t="shared" si="3"/>
        <v>999</v>
      </c>
      <c r="M131" s="218">
        <f t="shared" si="4"/>
        <v>999</v>
      </c>
      <c r="N131" s="214"/>
      <c r="O131" s="183"/>
      <c r="P131" s="113">
        <f t="shared" si="5"/>
        <v>999</v>
      </c>
      <c r="Q131" s="96"/>
    </row>
    <row r="132" spans="1:17" s="11" customFormat="1" ht="18.75" customHeight="1">
      <c r="A132" s="191">
        <v>126</v>
      </c>
      <c r="B132" s="94"/>
      <c r="C132" s="94"/>
      <c r="D132" s="95"/>
      <c r="E132" s="206"/>
      <c r="F132" s="112"/>
      <c r="G132" s="112"/>
      <c r="H132" s="395"/>
      <c r="I132" s="221"/>
      <c r="J132" s="188" t="e">
        <f>IF(AND(Q132="",#REF!&gt;0,#REF!&lt;5),K132,)</f>
        <v>#REF!</v>
      </c>
      <c r="K132" s="186" t="str">
        <f>IF(D132="","ZZZ9",IF(AND(#REF!&gt;0,#REF!&lt;5),D132&amp;#REF!,D132&amp;"9"))</f>
        <v>ZZZ9</v>
      </c>
      <c r="L132" s="190">
        <f t="shared" si="3"/>
        <v>999</v>
      </c>
      <c r="M132" s="218">
        <f t="shared" si="4"/>
        <v>999</v>
      </c>
      <c r="N132" s="214"/>
      <c r="O132" s="183"/>
      <c r="P132" s="113">
        <f t="shared" si="5"/>
        <v>999</v>
      </c>
      <c r="Q132" s="96"/>
    </row>
    <row r="133" spans="1:17" s="11" customFormat="1" ht="18.75" customHeight="1">
      <c r="A133" s="191">
        <v>127</v>
      </c>
      <c r="B133" s="94"/>
      <c r="C133" s="94"/>
      <c r="D133" s="95"/>
      <c r="E133" s="206"/>
      <c r="F133" s="112"/>
      <c r="G133" s="112"/>
      <c r="H133" s="395"/>
      <c r="I133" s="221"/>
      <c r="J133" s="188" t="e">
        <f>IF(AND(Q133="",#REF!&gt;0,#REF!&lt;5),K133,)</f>
        <v>#REF!</v>
      </c>
      <c r="K133" s="186" t="str">
        <f>IF(D133="","ZZZ9",IF(AND(#REF!&gt;0,#REF!&lt;5),D133&amp;#REF!,D133&amp;"9"))</f>
        <v>ZZZ9</v>
      </c>
      <c r="L133" s="190">
        <f t="shared" si="3"/>
        <v>999</v>
      </c>
      <c r="M133" s="218">
        <f t="shared" si="4"/>
        <v>999</v>
      </c>
      <c r="N133" s="214"/>
      <c r="O133" s="183"/>
      <c r="P133" s="113">
        <f t="shared" si="5"/>
        <v>999</v>
      </c>
      <c r="Q133" s="96"/>
    </row>
    <row r="134" spans="1:17" s="11" customFormat="1" ht="18.75" customHeight="1">
      <c r="A134" s="191">
        <v>128</v>
      </c>
      <c r="B134" s="94"/>
      <c r="C134" s="94"/>
      <c r="D134" s="95"/>
      <c r="E134" s="206"/>
      <c r="F134" s="112"/>
      <c r="G134" s="112"/>
      <c r="H134" s="395"/>
      <c r="I134" s="221"/>
      <c r="J134" s="188" t="e">
        <f>IF(AND(Q134="",#REF!&gt;0,#REF!&lt;5),K134,)</f>
        <v>#REF!</v>
      </c>
      <c r="K134" s="186" t="str">
        <f>IF(D134="","ZZZ9",IF(AND(#REF!&gt;0,#REF!&lt;5),D134&amp;#REF!,D134&amp;"9"))</f>
        <v>ZZZ9</v>
      </c>
      <c r="L134" s="190">
        <f t="shared" si="3"/>
        <v>999</v>
      </c>
      <c r="M134" s="218">
        <f t="shared" si="4"/>
        <v>999</v>
      </c>
      <c r="N134" s="214"/>
      <c r="O134" s="219"/>
      <c r="P134" s="220">
        <f t="shared" si="5"/>
        <v>999</v>
      </c>
      <c r="Q134" s="221"/>
    </row>
    <row r="135" spans="1:17" ht="12.75">
      <c r="A135" s="191">
        <v>129</v>
      </c>
      <c r="B135" s="94"/>
      <c r="C135" s="94"/>
      <c r="D135" s="95"/>
      <c r="E135" s="206"/>
      <c r="F135" s="112"/>
      <c r="G135" s="112"/>
      <c r="H135" s="395"/>
      <c r="I135" s="221"/>
      <c r="J135" s="188" t="e">
        <f>IF(AND(Q135="",#REF!&gt;0,#REF!&lt;5),K135,)</f>
        <v>#REF!</v>
      </c>
      <c r="K135" s="186" t="str">
        <f>IF(D135="","ZZZ9",IF(AND(#REF!&gt;0,#REF!&lt;5),D135&amp;#REF!,D135&amp;"9"))</f>
        <v>ZZZ9</v>
      </c>
      <c r="L135" s="190">
        <f t="shared" si="3"/>
        <v>999</v>
      </c>
      <c r="M135" s="218">
        <f t="shared" si="4"/>
        <v>999</v>
      </c>
      <c r="N135" s="214"/>
      <c r="O135" s="183"/>
      <c r="P135" s="113">
        <f t="shared" si="5"/>
        <v>999</v>
      </c>
      <c r="Q135" s="96"/>
    </row>
    <row r="136" spans="1:17" ht="12.75">
      <c r="A136" s="191">
        <v>130</v>
      </c>
      <c r="B136" s="94"/>
      <c r="C136" s="94"/>
      <c r="D136" s="95"/>
      <c r="E136" s="206"/>
      <c r="F136" s="112"/>
      <c r="G136" s="112"/>
      <c r="H136" s="395"/>
      <c r="I136" s="221"/>
      <c r="J136" s="188" t="e">
        <f>IF(AND(Q136="",#REF!&gt;0,#REF!&lt;5),K136,)</f>
        <v>#REF!</v>
      </c>
      <c r="K136" s="186" t="str">
        <f>IF(D136="","ZZZ9",IF(AND(#REF!&gt;0,#REF!&lt;5),D136&amp;#REF!,D136&amp;"9"))</f>
        <v>ZZZ9</v>
      </c>
      <c r="L136" s="190">
        <f t="shared" si="3"/>
        <v>999</v>
      </c>
      <c r="M136" s="218">
        <f t="shared" si="4"/>
        <v>999</v>
      </c>
      <c r="N136" s="214"/>
      <c r="O136" s="183"/>
      <c r="P136" s="113">
        <f t="shared" si="5"/>
        <v>999</v>
      </c>
      <c r="Q136" s="96"/>
    </row>
    <row r="137" spans="1:17" ht="12.75">
      <c r="A137" s="191">
        <v>131</v>
      </c>
      <c r="B137" s="94"/>
      <c r="C137" s="94"/>
      <c r="D137" s="95"/>
      <c r="E137" s="206"/>
      <c r="F137" s="112"/>
      <c r="G137" s="112"/>
      <c r="H137" s="395"/>
      <c r="I137" s="221"/>
      <c r="J137" s="188" t="e">
        <f>IF(AND(Q137="",#REF!&gt;0,#REF!&lt;5),K137,)</f>
        <v>#REF!</v>
      </c>
      <c r="K137" s="186" t="str">
        <f>IF(D137="","ZZZ9",IF(AND(#REF!&gt;0,#REF!&lt;5),D137&amp;#REF!,D137&amp;"9"))</f>
        <v>ZZZ9</v>
      </c>
      <c r="L137" s="190">
        <f t="shared" si="3"/>
        <v>999</v>
      </c>
      <c r="M137" s="218">
        <f t="shared" si="4"/>
        <v>999</v>
      </c>
      <c r="N137" s="214"/>
      <c r="O137" s="183"/>
      <c r="P137" s="113">
        <f t="shared" si="5"/>
        <v>999</v>
      </c>
      <c r="Q137" s="96"/>
    </row>
    <row r="138" spans="1:17" ht="12.75">
      <c r="A138" s="191">
        <v>132</v>
      </c>
      <c r="B138" s="94"/>
      <c r="C138" s="94"/>
      <c r="D138" s="95"/>
      <c r="E138" s="206"/>
      <c r="F138" s="112"/>
      <c r="G138" s="112"/>
      <c r="H138" s="395"/>
      <c r="I138" s="221"/>
      <c r="J138" s="188" t="e">
        <f>IF(AND(Q138="",#REF!&gt;0,#REF!&lt;5),K138,)</f>
        <v>#REF!</v>
      </c>
      <c r="K138" s="186" t="str">
        <f>IF(D138="","ZZZ9",IF(AND(#REF!&gt;0,#REF!&lt;5),D138&amp;#REF!,D138&amp;"9"))</f>
        <v>ZZZ9</v>
      </c>
      <c r="L138" s="190">
        <f t="shared" si="3"/>
        <v>999</v>
      </c>
      <c r="M138" s="218">
        <f t="shared" si="4"/>
        <v>999</v>
      </c>
      <c r="N138" s="214"/>
      <c r="O138" s="183"/>
      <c r="P138" s="113">
        <f t="shared" si="5"/>
        <v>999</v>
      </c>
      <c r="Q138" s="96"/>
    </row>
    <row r="139" spans="1:17" ht="12.75">
      <c r="A139" s="191">
        <v>133</v>
      </c>
      <c r="B139" s="94"/>
      <c r="C139" s="94"/>
      <c r="D139" s="95"/>
      <c r="E139" s="206"/>
      <c r="F139" s="112"/>
      <c r="G139" s="112"/>
      <c r="H139" s="395"/>
      <c r="I139" s="221"/>
      <c r="J139" s="188" t="e">
        <f>IF(AND(Q139="",#REF!&gt;0,#REF!&lt;5),K139,)</f>
        <v>#REF!</v>
      </c>
      <c r="K139" s="186" t="str">
        <f>IF(D139="","ZZZ9",IF(AND(#REF!&gt;0,#REF!&lt;5),D139&amp;#REF!,D139&amp;"9"))</f>
        <v>ZZZ9</v>
      </c>
      <c r="L139" s="190">
        <f t="shared" si="3"/>
        <v>999</v>
      </c>
      <c r="M139" s="218">
        <f t="shared" si="4"/>
        <v>999</v>
      </c>
      <c r="N139" s="214"/>
      <c r="O139" s="183"/>
      <c r="P139" s="113">
        <f t="shared" si="5"/>
        <v>999</v>
      </c>
      <c r="Q139" s="96"/>
    </row>
    <row r="140" spans="1:17" ht="12.75">
      <c r="A140" s="191">
        <v>134</v>
      </c>
      <c r="B140" s="94"/>
      <c r="C140" s="94"/>
      <c r="D140" s="95"/>
      <c r="E140" s="206"/>
      <c r="F140" s="112"/>
      <c r="G140" s="112"/>
      <c r="H140" s="395"/>
      <c r="I140" s="221"/>
      <c r="J140" s="188" t="e">
        <f>IF(AND(Q140="",#REF!&gt;0,#REF!&lt;5),K140,)</f>
        <v>#REF!</v>
      </c>
      <c r="K140" s="186" t="str">
        <f>IF(D140="","ZZZ9",IF(AND(#REF!&gt;0,#REF!&lt;5),D140&amp;#REF!,D140&amp;"9"))</f>
        <v>ZZZ9</v>
      </c>
      <c r="L140" s="190">
        <f t="shared" si="3"/>
        <v>999</v>
      </c>
      <c r="M140" s="218">
        <f t="shared" si="4"/>
        <v>999</v>
      </c>
      <c r="N140" s="214"/>
      <c r="O140" s="183"/>
      <c r="P140" s="113">
        <f t="shared" si="5"/>
        <v>999</v>
      </c>
      <c r="Q140" s="96"/>
    </row>
    <row r="141" spans="1:17" ht="12.75">
      <c r="A141" s="191">
        <v>135</v>
      </c>
      <c r="B141" s="94"/>
      <c r="C141" s="94"/>
      <c r="D141" s="95"/>
      <c r="E141" s="206"/>
      <c r="F141" s="112"/>
      <c r="G141" s="112"/>
      <c r="H141" s="395"/>
      <c r="I141" s="221"/>
      <c r="J141" s="188" t="e">
        <f>IF(AND(Q141="",#REF!&gt;0,#REF!&lt;5),K141,)</f>
        <v>#REF!</v>
      </c>
      <c r="K141" s="186" t="str">
        <f>IF(D141="","ZZZ9",IF(AND(#REF!&gt;0,#REF!&lt;5),D141&amp;#REF!,D141&amp;"9"))</f>
        <v>ZZZ9</v>
      </c>
      <c r="L141" s="190">
        <f t="shared" si="3"/>
        <v>999</v>
      </c>
      <c r="M141" s="218">
        <f t="shared" si="4"/>
        <v>999</v>
      </c>
      <c r="N141" s="214"/>
      <c r="O141" s="219"/>
      <c r="P141" s="220">
        <f t="shared" si="5"/>
        <v>999</v>
      </c>
      <c r="Q141" s="221"/>
    </row>
    <row r="142" spans="1:17" ht="12.75">
      <c r="A142" s="191">
        <v>136</v>
      </c>
      <c r="B142" s="94"/>
      <c r="C142" s="94"/>
      <c r="D142" s="95"/>
      <c r="E142" s="206"/>
      <c r="F142" s="112"/>
      <c r="G142" s="112"/>
      <c r="H142" s="395"/>
      <c r="I142" s="221"/>
      <c r="J142" s="188" t="e">
        <f>IF(AND(Q142="",#REF!&gt;0,#REF!&lt;5),K142,)</f>
        <v>#REF!</v>
      </c>
      <c r="K142" s="186" t="str">
        <f>IF(D142="","ZZZ9",IF(AND(#REF!&gt;0,#REF!&lt;5),D142&amp;#REF!,D142&amp;"9"))</f>
        <v>ZZZ9</v>
      </c>
      <c r="L142" s="190">
        <f t="shared" si="3"/>
        <v>999</v>
      </c>
      <c r="M142" s="218">
        <f t="shared" si="4"/>
        <v>999</v>
      </c>
      <c r="N142" s="214"/>
      <c r="O142" s="183"/>
      <c r="P142" s="113">
        <f t="shared" si="5"/>
        <v>999</v>
      </c>
      <c r="Q142" s="96"/>
    </row>
    <row r="143" spans="1:17" ht="12.75">
      <c r="A143" s="191">
        <v>137</v>
      </c>
      <c r="B143" s="94"/>
      <c r="C143" s="94"/>
      <c r="D143" s="95"/>
      <c r="E143" s="206"/>
      <c r="F143" s="112"/>
      <c r="G143" s="112"/>
      <c r="H143" s="395"/>
      <c r="I143" s="221"/>
      <c r="J143" s="188" t="e">
        <f>IF(AND(Q143="",#REF!&gt;0,#REF!&lt;5),K143,)</f>
        <v>#REF!</v>
      </c>
      <c r="K143" s="186" t="str">
        <f>IF(D143="","ZZZ9",IF(AND(#REF!&gt;0,#REF!&lt;5),D143&amp;#REF!,D143&amp;"9"))</f>
        <v>ZZZ9</v>
      </c>
      <c r="L143" s="190">
        <f t="shared" si="3"/>
        <v>999</v>
      </c>
      <c r="M143" s="218">
        <f t="shared" si="4"/>
        <v>999</v>
      </c>
      <c r="N143" s="214"/>
      <c r="O143" s="183"/>
      <c r="P143" s="113">
        <f t="shared" si="5"/>
        <v>999</v>
      </c>
      <c r="Q143" s="96"/>
    </row>
    <row r="144" spans="1:17" ht="12.75">
      <c r="A144" s="191">
        <v>138</v>
      </c>
      <c r="B144" s="94"/>
      <c r="C144" s="94"/>
      <c r="D144" s="95"/>
      <c r="E144" s="206"/>
      <c r="F144" s="112"/>
      <c r="G144" s="112"/>
      <c r="H144" s="395"/>
      <c r="I144" s="221"/>
      <c r="J144" s="188" t="e">
        <f>IF(AND(Q144="",#REF!&gt;0,#REF!&lt;5),K144,)</f>
        <v>#REF!</v>
      </c>
      <c r="K144" s="186" t="str">
        <f>IF(D144="","ZZZ9",IF(AND(#REF!&gt;0,#REF!&lt;5),D144&amp;#REF!,D144&amp;"9"))</f>
        <v>ZZZ9</v>
      </c>
      <c r="L144" s="190">
        <f t="shared" si="3"/>
        <v>999</v>
      </c>
      <c r="M144" s="218">
        <f t="shared" si="4"/>
        <v>999</v>
      </c>
      <c r="N144" s="214"/>
      <c r="O144" s="183"/>
      <c r="P144" s="113">
        <f t="shared" si="5"/>
        <v>999</v>
      </c>
      <c r="Q144" s="96"/>
    </row>
    <row r="145" spans="1:17" ht="12.75">
      <c r="A145" s="191">
        <v>139</v>
      </c>
      <c r="B145" s="94"/>
      <c r="C145" s="94"/>
      <c r="D145" s="95"/>
      <c r="E145" s="206"/>
      <c r="F145" s="112"/>
      <c r="G145" s="112"/>
      <c r="H145" s="395"/>
      <c r="I145" s="221"/>
      <c r="J145" s="188" t="e">
        <f>IF(AND(Q145="",#REF!&gt;0,#REF!&lt;5),K145,)</f>
        <v>#REF!</v>
      </c>
      <c r="K145" s="186" t="str">
        <f>IF(D145="","ZZZ9",IF(AND(#REF!&gt;0,#REF!&lt;5),D145&amp;#REF!,D145&amp;"9"))</f>
        <v>ZZZ9</v>
      </c>
      <c r="L145" s="190">
        <f t="shared" si="3"/>
        <v>999</v>
      </c>
      <c r="M145" s="218">
        <f t="shared" si="4"/>
        <v>999</v>
      </c>
      <c r="N145" s="214"/>
      <c r="O145" s="183"/>
      <c r="P145" s="113">
        <f t="shared" si="5"/>
        <v>999</v>
      </c>
      <c r="Q145" s="96"/>
    </row>
    <row r="146" spans="1:17" ht="12.75">
      <c r="A146" s="191">
        <v>140</v>
      </c>
      <c r="B146" s="94"/>
      <c r="C146" s="94"/>
      <c r="D146" s="95"/>
      <c r="E146" s="206"/>
      <c r="F146" s="112"/>
      <c r="G146" s="112"/>
      <c r="H146" s="395"/>
      <c r="I146" s="221"/>
      <c r="J146" s="188" t="e">
        <f>IF(AND(Q146="",#REF!&gt;0,#REF!&lt;5),K146,)</f>
        <v>#REF!</v>
      </c>
      <c r="K146" s="186" t="str">
        <f>IF(D146="","ZZZ9",IF(AND(#REF!&gt;0,#REF!&lt;5),D146&amp;#REF!,D146&amp;"9"))</f>
        <v>ZZZ9</v>
      </c>
      <c r="L146" s="190">
        <f t="shared" si="3"/>
        <v>999</v>
      </c>
      <c r="M146" s="218">
        <f t="shared" si="4"/>
        <v>999</v>
      </c>
      <c r="N146" s="214"/>
      <c r="O146" s="183"/>
      <c r="P146" s="113">
        <f t="shared" si="5"/>
        <v>999</v>
      </c>
      <c r="Q146" s="96"/>
    </row>
    <row r="147" spans="1:17" ht="12.75">
      <c r="A147" s="191">
        <v>141</v>
      </c>
      <c r="B147" s="94"/>
      <c r="C147" s="94"/>
      <c r="D147" s="95"/>
      <c r="E147" s="206"/>
      <c r="F147" s="112"/>
      <c r="G147" s="112"/>
      <c r="H147" s="395"/>
      <c r="I147" s="221"/>
      <c r="J147" s="188" t="e">
        <f>IF(AND(Q147="",#REF!&gt;0,#REF!&lt;5),K147,)</f>
        <v>#REF!</v>
      </c>
      <c r="K147" s="186" t="str">
        <f>IF(D147="","ZZZ9",IF(AND(#REF!&gt;0,#REF!&lt;5),D147&amp;#REF!,D147&amp;"9"))</f>
        <v>ZZZ9</v>
      </c>
      <c r="L147" s="190">
        <f t="shared" si="3"/>
        <v>999</v>
      </c>
      <c r="M147" s="218">
        <f t="shared" si="4"/>
        <v>999</v>
      </c>
      <c r="N147" s="214"/>
      <c r="O147" s="183"/>
      <c r="P147" s="113">
        <f t="shared" si="5"/>
        <v>999</v>
      </c>
      <c r="Q147" s="96"/>
    </row>
    <row r="148" spans="1:17" ht="12.75">
      <c r="A148" s="191">
        <v>142</v>
      </c>
      <c r="B148" s="94"/>
      <c r="C148" s="94"/>
      <c r="D148" s="95"/>
      <c r="E148" s="206"/>
      <c r="F148" s="112"/>
      <c r="G148" s="112"/>
      <c r="H148" s="395"/>
      <c r="I148" s="221"/>
      <c r="J148" s="188" t="e">
        <f>IF(AND(Q148="",#REF!&gt;0,#REF!&lt;5),K148,)</f>
        <v>#REF!</v>
      </c>
      <c r="K148" s="186" t="str">
        <f>IF(D148="","ZZZ9",IF(AND(#REF!&gt;0,#REF!&lt;5),D148&amp;#REF!,D148&amp;"9"))</f>
        <v>ZZZ9</v>
      </c>
      <c r="L148" s="190">
        <f t="shared" si="3"/>
        <v>999</v>
      </c>
      <c r="M148" s="218">
        <f t="shared" si="4"/>
        <v>999</v>
      </c>
      <c r="N148" s="214"/>
      <c r="O148" s="219"/>
      <c r="P148" s="220">
        <f t="shared" si="5"/>
        <v>999</v>
      </c>
      <c r="Q148" s="221"/>
    </row>
    <row r="149" spans="1:17" ht="12.75">
      <c r="A149" s="191">
        <v>143</v>
      </c>
      <c r="B149" s="94"/>
      <c r="C149" s="94"/>
      <c r="D149" s="95"/>
      <c r="E149" s="206"/>
      <c r="F149" s="112"/>
      <c r="G149" s="112"/>
      <c r="H149" s="395"/>
      <c r="I149" s="221"/>
      <c r="J149" s="188" t="e">
        <f>IF(AND(Q149="",#REF!&gt;0,#REF!&lt;5),K149,)</f>
        <v>#REF!</v>
      </c>
      <c r="K149" s="186" t="str">
        <f>IF(D149="","ZZZ9",IF(AND(#REF!&gt;0,#REF!&lt;5),D149&amp;#REF!,D149&amp;"9"))</f>
        <v>ZZZ9</v>
      </c>
      <c r="L149" s="190">
        <f t="shared" si="3"/>
        <v>999</v>
      </c>
      <c r="M149" s="218">
        <f t="shared" si="4"/>
        <v>999</v>
      </c>
      <c r="N149" s="214"/>
      <c r="O149" s="183"/>
      <c r="P149" s="113">
        <f t="shared" si="5"/>
        <v>999</v>
      </c>
      <c r="Q149" s="96"/>
    </row>
    <row r="150" spans="1:17" ht="12.75">
      <c r="A150" s="191">
        <v>144</v>
      </c>
      <c r="B150" s="94"/>
      <c r="C150" s="94"/>
      <c r="D150" s="95"/>
      <c r="E150" s="206"/>
      <c r="F150" s="112"/>
      <c r="G150" s="112"/>
      <c r="H150" s="395"/>
      <c r="I150" s="221"/>
      <c r="J150" s="188" t="e">
        <f>IF(AND(Q150="",#REF!&gt;0,#REF!&lt;5),K150,)</f>
        <v>#REF!</v>
      </c>
      <c r="K150" s="186" t="str">
        <f>IF(D150="","ZZZ9",IF(AND(#REF!&gt;0,#REF!&lt;5),D150&amp;#REF!,D150&amp;"9"))</f>
        <v>ZZZ9</v>
      </c>
      <c r="L150" s="190">
        <f t="shared" si="3"/>
        <v>999</v>
      </c>
      <c r="M150" s="218">
        <f t="shared" si="4"/>
        <v>999</v>
      </c>
      <c r="N150" s="214"/>
      <c r="O150" s="183"/>
      <c r="P150" s="113">
        <f t="shared" si="5"/>
        <v>999</v>
      </c>
      <c r="Q150" s="96"/>
    </row>
    <row r="151" spans="1:17" ht="12.75">
      <c r="A151" s="191">
        <v>145</v>
      </c>
      <c r="B151" s="94"/>
      <c r="C151" s="94"/>
      <c r="D151" s="95"/>
      <c r="E151" s="206"/>
      <c r="F151" s="112"/>
      <c r="G151" s="112"/>
      <c r="H151" s="395"/>
      <c r="I151" s="221"/>
      <c r="J151" s="188" t="e">
        <f>IF(AND(Q151="",#REF!&gt;0,#REF!&lt;5),K151,)</f>
        <v>#REF!</v>
      </c>
      <c r="K151" s="186" t="str">
        <f>IF(D151="","ZZZ9",IF(AND(#REF!&gt;0,#REF!&lt;5),D151&amp;#REF!,D151&amp;"9"))</f>
        <v>ZZZ9</v>
      </c>
      <c r="L151" s="190">
        <f t="shared" si="3"/>
        <v>999</v>
      </c>
      <c r="M151" s="218">
        <f t="shared" si="4"/>
        <v>999</v>
      </c>
      <c r="N151" s="214"/>
      <c r="O151" s="183"/>
      <c r="P151" s="113">
        <f t="shared" si="5"/>
        <v>999</v>
      </c>
      <c r="Q151" s="96"/>
    </row>
    <row r="152" spans="1:17" ht="12.75">
      <c r="A152" s="191">
        <v>146</v>
      </c>
      <c r="B152" s="94"/>
      <c r="C152" s="94"/>
      <c r="D152" s="95"/>
      <c r="E152" s="206"/>
      <c r="F152" s="112"/>
      <c r="G152" s="112"/>
      <c r="H152" s="395"/>
      <c r="I152" s="221"/>
      <c r="J152" s="188" t="e">
        <f>IF(AND(Q152="",#REF!&gt;0,#REF!&lt;5),K152,)</f>
        <v>#REF!</v>
      </c>
      <c r="K152" s="186" t="str">
        <f>IF(D152="","ZZZ9",IF(AND(#REF!&gt;0,#REF!&lt;5),D152&amp;#REF!,D152&amp;"9"))</f>
        <v>ZZZ9</v>
      </c>
      <c r="L152" s="190">
        <f t="shared" si="3"/>
        <v>999</v>
      </c>
      <c r="M152" s="218">
        <f t="shared" si="4"/>
        <v>999</v>
      </c>
      <c r="N152" s="214"/>
      <c r="O152" s="183"/>
      <c r="P152" s="113">
        <f t="shared" si="5"/>
        <v>999</v>
      </c>
      <c r="Q152" s="96"/>
    </row>
    <row r="153" spans="1:17" ht="12.75">
      <c r="A153" s="191">
        <v>147</v>
      </c>
      <c r="B153" s="94"/>
      <c r="C153" s="94"/>
      <c r="D153" s="95"/>
      <c r="E153" s="206"/>
      <c r="F153" s="112"/>
      <c r="G153" s="112"/>
      <c r="H153" s="395"/>
      <c r="I153" s="221"/>
      <c r="J153" s="188" t="e">
        <f>IF(AND(Q153="",#REF!&gt;0,#REF!&lt;5),K153,)</f>
        <v>#REF!</v>
      </c>
      <c r="K153" s="186" t="str">
        <f>IF(D153="","ZZZ9",IF(AND(#REF!&gt;0,#REF!&lt;5),D153&amp;#REF!,D153&amp;"9"))</f>
        <v>ZZZ9</v>
      </c>
      <c r="L153" s="190">
        <f t="shared" si="3"/>
        <v>999</v>
      </c>
      <c r="M153" s="218">
        <f t="shared" si="4"/>
        <v>999</v>
      </c>
      <c r="N153" s="214"/>
      <c r="O153" s="183"/>
      <c r="P153" s="113">
        <f t="shared" si="5"/>
        <v>999</v>
      </c>
      <c r="Q153" s="96"/>
    </row>
    <row r="154" spans="1:17" ht="12.75">
      <c r="A154" s="191">
        <v>148</v>
      </c>
      <c r="B154" s="94"/>
      <c r="C154" s="94"/>
      <c r="D154" s="95"/>
      <c r="E154" s="206"/>
      <c r="F154" s="112"/>
      <c r="G154" s="112"/>
      <c r="H154" s="395"/>
      <c r="I154" s="221"/>
      <c r="J154" s="188" t="e">
        <f>IF(AND(Q154="",#REF!&gt;0,#REF!&lt;5),K154,)</f>
        <v>#REF!</v>
      </c>
      <c r="K154" s="186" t="str">
        <f>IF(D154="","ZZZ9",IF(AND(#REF!&gt;0,#REF!&lt;5),D154&amp;#REF!,D154&amp;"9"))</f>
        <v>ZZZ9</v>
      </c>
      <c r="L154" s="190">
        <f t="shared" si="3"/>
        <v>999</v>
      </c>
      <c r="M154" s="218">
        <f t="shared" si="4"/>
        <v>999</v>
      </c>
      <c r="N154" s="214"/>
      <c r="O154" s="183"/>
      <c r="P154" s="113">
        <f t="shared" si="5"/>
        <v>999</v>
      </c>
      <c r="Q154" s="96"/>
    </row>
    <row r="155" spans="1:17" ht="12.75">
      <c r="A155" s="191">
        <v>149</v>
      </c>
      <c r="B155" s="94"/>
      <c r="C155" s="94"/>
      <c r="D155" s="95"/>
      <c r="E155" s="206"/>
      <c r="F155" s="112"/>
      <c r="G155" s="112"/>
      <c r="H155" s="395"/>
      <c r="I155" s="221"/>
      <c r="J155" s="188" t="e">
        <f>IF(AND(Q155="",#REF!&gt;0,#REF!&lt;5),K155,)</f>
        <v>#REF!</v>
      </c>
      <c r="K155" s="186" t="str">
        <f>IF(D155="","ZZZ9",IF(AND(#REF!&gt;0,#REF!&lt;5),D155&amp;#REF!,D155&amp;"9"))</f>
        <v>ZZZ9</v>
      </c>
      <c r="L155" s="190">
        <f t="shared" si="3"/>
        <v>999</v>
      </c>
      <c r="M155" s="218">
        <f t="shared" si="4"/>
        <v>999</v>
      </c>
      <c r="N155" s="214"/>
      <c r="O155" s="183"/>
      <c r="P155" s="113">
        <f t="shared" si="5"/>
        <v>999</v>
      </c>
      <c r="Q155" s="96"/>
    </row>
    <row r="156" spans="1:17" ht="12.75">
      <c r="A156" s="191">
        <v>150</v>
      </c>
      <c r="B156" s="94"/>
      <c r="C156" s="94"/>
      <c r="D156" s="95"/>
      <c r="E156" s="206"/>
      <c r="F156" s="112"/>
      <c r="G156" s="112"/>
      <c r="H156" s="395"/>
      <c r="I156" s="221"/>
      <c r="J156" s="188" t="e">
        <f>IF(AND(Q156="",#REF!&gt;0,#REF!&lt;5),K156,)</f>
        <v>#REF!</v>
      </c>
      <c r="K156" s="186" t="str">
        <f>IF(D156="","ZZZ9",IF(AND(#REF!&gt;0,#REF!&lt;5),D156&amp;#REF!,D156&amp;"9"))</f>
        <v>ZZZ9</v>
      </c>
      <c r="L156" s="190">
        <f t="shared" si="3"/>
        <v>999</v>
      </c>
      <c r="M156" s="218">
        <f t="shared" si="4"/>
        <v>999</v>
      </c>
      <c r="N156" s="214"/>
      <c r="O156" s="183"/>
      <c r="P156" s="113">
        <f t="shared" si="5"/>
        <v>999</v>
      </c>
      <c r="Q156" s="96"/>
    </row>
  </sheetData>
  <sheetProtection/>
  <conditionalFormatting sqref="E7:E156">
    <cfRule type="expression" priority="33" dxfId="21" stopIfTrue="1">
      <formula>AND(ROUNDDOWN(($A$4-E7)/365.25,0)&lt;=13,G7&lt;&gt;"OK")</formula>
    </cfRule>
    <cfRule type="expression" priority="34" dxfId="20" stopIfTrue="1">
      <formula>AND(ROUNDDOWN(($A$4-E7)/365.25,0)&lt;=14,G7&lt;&gt;"OK")</formula>
    </cfRule>
    <cfRule type="expression" priority="35" dxfId="19" stopIfTrue="1">
      <formula>AND(ROUNDDOWN(($A$4-E7)/365.25,0)&lt;=17,G7&lt;&gt;"OK")</formula>
    </cfRule>
  </conditionalFormatting>
  <conditionalFormatting sqref="J7:J156">
    <cfRule type="cellIs" priority="32" dxfId="27" operator="equal" stopIfTrue="1">
      <formula>"Z"</formula>
    </cfRule>
  </conditionalFormatting>
  <conditionalFormatting sqref="A7:D156">
    <cfRule type="expression" priority="31" dxfId="8" stopIfTrue="1">
      <formula>$Q7&gt;=1</formula>
    </cfRule>
  </conditionalFormatting>
  <conditionalFormatting sqref="E7:E14">
    <cfRule type="expression" priority="28" dxfId="21" stopIfTrue="1">
      <formula>AND(ROUNDDOWN(($A$4-E7)/365.25,0)&lt;=13,G7&lt;&gt;"OK")</formula>
    </cfRule>
    <cfRule type="expression" priority="29" dxfId="20" stopIfTrue="1">
      <formula>AND(ROUNDDOWN(($A$4-E7)/365.25,0)&lt;=14,G7&lt;&gt;"OK")</formula>
    </cfRule>
    <cfRule type="expression" priority="30" dxfId="19" stopIfTrue="1">
      <formula>AND(ROUNDDOWN(($A$4-E7)/365.25,0)&lt;=17,G7&lt;&gt;"OK")</formula>
    </cfRule>
  </conditionalFormatting>
  <conditionalFormatting sqref="J7:J14">
    <cfRule type="cellIs" priority="27" dxfId="27" operator="equal" stopIfTrue="1">
      <formula>"Z"</formula>
    </cfRule>
  </conditionalFormatting>
  <conditionalFormatting sqref="B7:D14">
    <cfRule type="expression" priority="26" dxfId="8" stopIfTrue="1">
      <formula>$Q7&gt;=1</formula>
    </cfRule>
  </conditionalFormatting>
  <conditionalFormatting sqref="E7:E14">
    <cfRule type="expression" priority="23" dxfId="21" stopIfTrue="1">
      <formula>AND(ROUNDDOWN(($A$4-E7)/365.25,0)&lt;=13,G7&lt;&gt;"OK")</formula>
    </cfRule>
    <cfRule type="expression" priority="24" dxfId="20" stopIfTrue="1">
      <formula>AND(ROUNDDOWN(($A$4-E7)/365.25,0)&lt;=14,G7&lt;&gt;"OK")</formula>
    </cfRule>
    <cfRule type="expression" priority="25" dxfId="19" stopIfTrue="1">
      <formula>AND(ROUNDDOWN(($A$4-E7)/365.25,0)&lt;=17,G7&lt;&gt;"OK")</formula>
    </cfRule>
  </conditionalFormatting>
  <conditionalFormatting sqref="B7:D14">
    <cfRule type="expression" priority="22" dxfId="8" stopIfTrue="1">
      <formula>$Q7&gt;=1</formula>
    </cfRule>
  </conditionalFormatting>
  <conditionalFormatting sqref="E7:E27 E29:E37">
    <cfRule type="expression" priority="19" dxfId="21" stopIfTrue="1">
      <formula>AND(ROUNDDOWN(($A$4-E7)/365.25,0)&lt;=13,G7&lt;&gt;"OK")</formula>
    </cfRule>
    <cfRule type="expression" priority="20" dxfId="20" stopIfTrue="1">
      <formula>AND(ROUNDDOWN(($A$4-E7)/365.25,0)&lt;=14,G7&lt;&gt;"OK")</formula>
    </cfRule>
    <cfRule type="expression" priority="21" dxfId="19" stopIfTrue="1">
      <formula>AND(ROUNDDOWN(($A$4-E7)/365.25,0)&lt;=17,G7&lt;&gt;"OK")</formula>
    </cfRule>
  </conditionalFormatting>
  <conditionalFormatting sqref="B7:D37">
    <cfRule type="expression" priority="18" dxfId="8" stopIfTrue="1">
      <formula>$Q7&gt;=1</formula>
    </cfRule>
  </conditionalFormatting>
  <conditionalFormatting sqref="E7:E12">
    <cfRule type="expression" priority="15" dxfId="21" stopIfTrue="1">
      <formula>AND(ROUNDDOWN(($A$4-E7)/365.25,0)&lt;=13,G7&lt;&gt;"OK")</formula>
    </cfRule>
    <cfRule type="expression" priority="16" dxfId="20" stopIfTrue="1">
      <formula>AND(ROUNDDOWN(($A$4-E7)/365.25,0)&lt;=14,G7&lt;&gt;"OK")</formula>
    </cfRule>
    <cfRule type="expression" priority="17" dxfId="19" stopIfTrue="1">
      <formula>AND(ROUNDDOWN(($A$4-E7)/365.25,0)&lt;=17,G7&lt;&gt;"OK")</formula>
    </cfRule>
  </conditionalFormatting>
  <conditionalFormatting sqref="B7:D12">
    <cfRule type="expression" priority="14" dxfId="8" stopIfTrue="1">
      <formula>$Q7&gt;=1</formula>
    </cfRule>
  </conditionalFormatting>
  <conditionalFormatting sqref="E7:E12">
    <cfRule type="expression" priority="11" dxfId="21" stopIfTrue="1">
      <formula>AND(ROUNDDOWN(($A$4-E7)/365.25,0)&lt;=13,G7&lt;&gt;"OK")</formula>
    </cfRule>
    <cfRule type="expression" priority="12" dxfId="20" stopIfTrue="1">
      <formula>AND(ROUNDDOWN(($A$4-E7)/365.25,0)&lt;=14,G7&lt;&gt;"OK")</formula>
    </cfRule>
    <cfRule type="expression" priority="13" dxfId="19" stopIfTrue="1">
      <formula>AND(ROUNDDOWN(($A$4-E7)/365.25,0)&lt;=17,G7&lt;&gt;"OK")</formula>
    </cfRule>
  </conditionalFormatting>
  <conditionalFormatting sqref="B7:D12">
    <cfRule type="expression" priority="10" dxfId="8" stopIfTrue="1">
      <formula>$Q7&gt;=1</formula>
    </cfRule>
  </conditionalFormatting>
  <conditionalFormatting sqref="E7:E12">
    <cfRule type="expression" priority="7" dxfId="21" stopIfTrue="1">
      <formula>AND(ROUNDDOWN(($A$4-E7)/365.25,0)&lt;=13,G7&lt;&gt;"OK")</formula>
    </cfRule>
    <cfRule type="expression" priority="8" dxfId="20" stopIfTrue="1">
      <formula>AND(ROUNDDOWN(($A$4-E7)/365.25,0)&lt;=14,G7&lt;&gt;"OK")</formula>
    </cfRule>
    <cfRule type="expression" priority="9" dxfId="19" stopIfTrue="1">
      <formula>AND(ROUNDDOWN(($A$4-E7)/365.25,0)&lt;=17,G7&lt;&gt;"OK")</formula>
    </cfRule>
  </conditionalFormatting>
  <conditionalFormatting sqref="B7:D12">
    <cfRule type="expression" priority="6" dxfId="8" stopIfTrue="1">
      <formula>$Q7&gt;=1</formula>
    </cfRule>
  </conditionalFormatting>
  <conditionalFormatting sqref="E7:E12">
    <cfRule type="expression" priority="3" dxfId="21" stopIfTrue="1">
      <formula>AND(ROUNDDOWN(($A$4-E7)/365.25,0)&lt;=13,G7&lt;&gt;"OK")</formula>
    </cfRule>
    <cfRule type="expression" priority="4" dxfId="20" stopIfTrue="1">
      <formula>AND(ROUNDDOWN(($A$4-E7)/365.25,0)&lt;=14,G7&lt;&gt;"OK")</formula>
    </cfRule>
    <cfRule type="expression" priority="5" dxfId="19" stopIfTrue="1">
      <formula>AND(ROUNDDOWN(($A$4-E7)/365.25,0)&lt;=17,G7&lt;&gt;"OK")</formula>
    </cfRule>
  </conditionalFormatting>
  <conditionalFormatting sqref="B7:D12">
    <cfRule type="expression" priority="2" dxfId="8" stopIfTrue="1">
      <formula>$Q7&gt;=1</formula>
    </cfRule>
  </conditionalFormatting>
  <conditionalFormatting sqref="D12 B7:D11">
    <cfRule type="expression" priority="1" dxfId="8" stopIfTrue="1">
      <formula>$Q12&gt;=1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6">
    <tabColor indexed="11"/>
  </sheetPr>
  <dimension ref="A1:AK49"/>
  <sheetViews>
    <sheetView zoomScalePageLayoutView="0" workbookViewId="0" topLeftCell="A16">
      <selection activeCell="L19" sqref="L1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645" t="str">
        <f>Altalanos!$A$6</f>
        <v>Budapest Város Szenior Bajnokság</v>
      </c>
      <c r="B1" s="645"/>
      <c r="C1" s="645"/>
      <c r="D1" s="645"/>
      <c r="E1" s="645"/>
      <c r="F1" s="645"/>
      <c r="G1" s="227"/>
      <c r="H1" s="230" t="s">
        <v>52</v>
      </c>
      <c r="I1" s="228"/>
      <c r="J1" s="229"/>
      <c r="L1" s="231"/>
      <c r="M1" s="303"/>
      <c r="N1" s="305"/>
      <c r="O1" s="305" t="s">
        <v>13</v>
      </c>
      <c r="P1" s="305"/>
      <c r="Q1" s="306"/>
      <c r="R1" s="305"/>
      <c r="S1" s="307"/>
      <c r="AB1" s="375" t="e">
        <f>IF(Y5=1,CONCATENATE(VLOOKUP(Y3,AA16:AH27,2)),CONCATENATE(VLOOKUP(Y3,AA2:AK13,2)))</f>
        <v>#N/A</v>
      </c>
      <c r="AC1" s="375" t="e">
        <f>IF(Y5=1,CONCATENATE(VLOOKUP(Y3,AA16:AK27,3)),CONCATENATE(VLOOKUP(Y3,AA2:AK13,3)))</f>
        <v>#N/A</v>
      </c>
      <c r="AD1" s="375" t="e">
        <f>IF(Y5=1,CONCATENATE(VLOOKUP(Y3,AA16:AK27,4)),CONCATENATE(VLOOKUP(Y3,AA2:AK13,4)))</f>
        <v>#N/A</v>
      </c>
      <c r="AE1" s="375" t="e">
        <f>IF(Y5=1,CONCATENATE(VLOOKUP(Y3,AA16:AK27,5)),CONCATENATE(VLOOKUP(Y3,AA2:AK13,5)))</f>
        <v>#N/A</v>
      </c>
      <c r="AF1" s="375" t="e">
        <f>IF(Y5=1,CONCATENATE(VLOOKUP(Y3,AA16:AK27,6)),CONCATENATE(VLOOKUP(Y3,AA2:AK13,6)))</f>
        <v>#N/A</v>
      </c>
      <c r="AG1" s="375" t="e">
        <f>IF(Y5=1,CONCATENATE(VLOOKUP(Y3,AA16:AK27,7)),CONCATENATE(VLOOKUP(Y3,AA2:AK13,7)))</f>
        <v>#N/A</v>
      </c>
      <c r="AH1" s="375" t="e">
        <f>IF(Y5=1,CONCATENATE(VLOOKUP(Y3,AA16:AK27,8)),CONCATENATE(VLOOKUP(Y3,AA2:AK13,8)))</f>
        <v>#N/A</v>
      </c>
      <c r="AI1" s="375" t="e">
        <f>IF(Y5=1,CONCATENATE(VLOOKUP(Y3,AA16:AK27,9)),CONCATENATE(VLOOKUP(Y3,AA2:AK13,9)))</f>
        <v>#N/A</v>
      </c>
      <c r="AJ1" s="375" t="e">
        <f>IF(Y5=1,CONCATENATE(VLOOKUP(Y3,AA16:AK27,10)),CONCATENATE(VLOOKUP(Y3,AA2:AK13,10)))</f>
        <v>#N/A</v>
      </c>
      <c r="AK1" s="375" t="e">
        <f>IF(Y5=1,CONCATENATE(VLOOKUP(Y3,AA16:AK27,11)),CONCATENATE(VLOOKUP(Y3,AA2:AK13,11)))</f>
        <v>#N/A</v>
      </c>
    </row>
    <row r="2" spans="1:37" ht="12.75">
      <c r="A2" s="233" t="s">
        <v>51</v>
      </c>
      <c r="B2" s="234"/>
      <c r="C2" s="234"/>
      <c r="D2" s="234"/>
      <c r="E2" s="421" t="str">
        <f>Altalanos!$C$8</f>
        <v>Fe50</v>
      </c>
      <c r="F2" s="234"/>
      <c r="G2" s="235"/>
      <c r="H2" s="236"/>
      <c r="I2" s="236"/>
      <c r="J2" s="237"/>
      <c r="K2" s="231"/>
      <c r="L2" s="231"/>
      <c r="M2" s="304"/>
      <c r="N2" s="308"/>
      <c r="O2" s="309"/>
      <c r="P2" s="308"/>
      <c r="Q2" s="309"/>
      <c r="R2" s="308"/>
      <c r="S2" s="307"/>
      <c r="Y2" s="371"/>
      <c r="Z2" s="370"/>
      <c r="AA2" s="370" t="s">
        <v>64</v>
      </c>
      <c r="AB2" s="373">
        <v>150</v>
      </c>
      <c r="AC2" s="373">
        <v>120</v>
      </c>
      <c r="AD2" s="373">
        <v>100</v>
      </c>
      <c r="AE2" s="373">
        <v>80</v>
      </c>
      <c r="AF2" s="373">
        <v>70</v>
      </c>
      <c r="AG2" s="373">
        <v>60</v>
      </c>
      <c r="AH2" s="373">
        <v>55</v>
      </c>
      <c r="AI2" s="373">
        <v>50</v>
      </c>
      <c r="AJ2" s="373">
        <v>45</v>
      </c>
      <c r="AK2" s="373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0">
        <f>IF(H4="OB","A",IF(H4="IX","W",H4))</f>
        <v>0</v>
      </c>
      <c r="Z3" s="370"/>
      <c r="AA3" s="370" t="s">
        <v>92</v>
      </c>
      <c r="AB3" s="373">
        <v>120</v>
      </c>
      <c r="AC3" s="373">
        <v>90</v>
      </c>
      <c r="AD3" s="373">
        <v>65</v>
      </c>
      <c r="AE3" s="373">
        <v>55</v>
      </c>
      <c r="AF3" s="373">
        <v>50</v>
      </c>
      <c r="AG3" s="373">
        <v>45</v>
      </c>
      <c r="AH3" s="373">
        <v>40</v>
      </c>
      <c r="AI3" s="373">
        <v>35</v>
      </c>
      <c r="AJ3" s="373">
        <v>25</v>
      </c>
      <c r="AK3" s="373">
        <v>20</v>
      </c>
    </row>
    <row r="4" spans="1:37" ht="13.5" thickBot="1">
      <c r="A4" s="646" t="str">
        <f>Altalanos!$A$10</f>
        <v>2020.07.10-12.</v>
      </c>
      <c r="B4" s="646"/>
      <c r="C4" s="646"/>
      <c r="D4" s="238"/>
      <c r="E4" s="239" t="str">
        <f>Altalanos!$C$10</f>
        <v>Budapest</v>
      </c>
      <c r="F4" s="239"/>
      <c r="G4" s="239"/>
      <c r="H4" s="242"/>
      <c r="I4" s="239"/>
      <c r="J4" s="241"/>
      <c r="K4" s="242"/>
      <c r="L4" s="244" t="str">
        <f>Altalanos!$E$10</f>
        <v>Kádár László</v>
      </c>
      <c r="M4" s="242"/>
      <c r="N4" s="313"/>
      <c r="O4" s="314"/>
      <c r="P4" s="313"/>
      <c r="Y4" s="370"/>
      <c r="Z4" s="370"/>
      <c r="AA4" s="370" t="s">
        <v>93</v>
      </c>
      <c r="AB4" s="373">
        <v>90</v>
      </c>
      <c r="AC4" s="373">
        <v>60</v>
      </c>
      <c r="AD4" s="373">
        <v>45</v>
      </c>
      <c r="AE4" s="373">
        <v>34</v>
      </c>
      <c r="AF4" s="373">
        <v>27</v>
      </c>
      <c r="AG4" s="373">
        <v>22</v>
      </c>
      <c r="AH4" s="373">
        <v>18</v>
      </c>
      <c r="AI4" s="373">
        <v>15</v>
      </c>
      <c r="AJ4" s="373">
        <v>12</v>
      </c>
      <c r="AK4" s="373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5" t="s">
        <v>68</v>
      </c>
      <c r="L5" s="345" t="s">
        <v>69</v>
      </c>
      <c r="M5" s="345" t="s">
        <v>70</v>
      </c>
      <c r="N5" s="307"/>
      <c r="O5" s="358" t="s">
        <v>77</v>
      </c>
      <c r="P5" s="359" t="s">
        <v>82</v>
      </c>
      <c r="Q5" s="307"/>
      <c r="R5" s="358" t="s">
        <v>77</v>
      </c>
      <c r="S5" s="411" t="s">
        <v>112</v>
      </c>
      <c r="Y5" s="370">
        <f>IF(OR(Altalanos!$A$8="F1",Altalanos!$A$8="F2",Altalanos!$A$8="N1",Altalanos!$A$8="N2"),1,2)</f>
        <v>2</v>
      </c>
      <c r="Z5" s="370"/>
      <c r="AA5" s="370" t="s">
        <v>94</v>
      </c>
      <c r="AB5" s="373">
        <v>60</v>
      </c>
      <c r="AC5" s="373">
        <v>40</v>
      </c>
      <c r="AD5" s="373">
        <v>30</v>
      </c>
      <c r="AE5" s="373">
        <v>20</v>
      </c>
      <c r="AF5" s="373">
        <v>18</v>
      </c>
      <c r="AG5" s="373">
        <v>15</v>
      </c>
      <c r="AH5" s="373">
        <v>12</v>
      </c>
      <c r="AI5" s="373">
        <v>10</v>
      </c>
      <c r="AJ5" s="373">
        <v>8</v>
      </c>
      <c r="AK5" s="373">
        <v>6</v>
      </c>
    </row>
    <row r="6" spans="1:37" ht="12.75">
      <c r="A6" s="276"/>
      <c r="B6" s="276"/>
      <c r="C6" s="344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0" t="s">
        <v>83</v>
      </c>
      <c r="P6" s="361" t="s">
        <v>78</v>
      </c>
      <c r="Q6" s="307"/>
      <c r="R6" s="360" t="s">
        <v>83</v>
      </c>
      <c r="S6" s="412" t="s">
        <v>113</v>
      </c>
      <c r="Y6" s="370"/>
      <c r="Z6" s="370"/>
      <c r="AA6" s="370" t="s">
        <v>95</v>
      </c>
      <c r="AB6" s="373">
        <v>40</v>
      </c>
      <c r="AC6" s="373">
        <v>25</v>
      </c>
      <c r="AD6" s="373">
        <v>18</v>
      </c>
      <c r="AE6" s="373">
        <v>13</v>
      </c>
      <c r="AF6" s="373">
        <v>10</v>
      </c>
      <c r="AG6" s="373">
        <v>8</v>
      </c>
      <c r="AH6" s="373">
        <v>6</v>
      </c>
      <c r="AI6" s="373">
        <v>5</v>
      </c>
      <c r="AJ6" s="373">
        <v>4</v>
      </c>
      <c r="AK6" s="373">
        <v>3</v>
      </c>
    </row>
    <row r="7" spans="1:37" ht="12.75">
      <c r="A7" s="352" t="s">
        <v>64</v>
      </c>
      <c r="B7" s="364">
        <v>1</v>
      </c>
      <c r="C7" s="301" t="str">
        <f>IF($B7="","",VLOOKUP($B7,'50elő'!$A$7:$O$22,5))</f>
        <v>671002</v>
      </c>
      <c r="D7" s="301">
        <f>IF($B7="","",VLOOKUP($B7,'50elő'!$A$7:$O$22,15))</f>
        <v>0</v>
      </c>
      <c r="E7" s="297" t="str">
        <f>UPPER(IF($B7="","",VLOOKUP($B7,'50elő'!$A$7:$O$22,2)))</f>
        <v>SZABÓ</v>
      </c>
      <c r="F7" s="300"/>
      <c r="G7" s="297" t="str">
        <f>IF($B7="","",VLOOKUP($B7,'50elő'!$A$7:$O$22,3))</f>
        <v>Miklós</v>
      </c>
      <c r="H7" s="300"/>
      <c r="I7" s="297">
        <f>IF($B7="","",VLOOKUP($B7,'50elő'!$A$7:$O$22,4))</f>
        <v>0</v>
      </c>
      <c r="J7" s="276"/>
      <c r="K7" s="634" t="s">
        <v>264</v>
      </c>
      <c r="L7" s="627">
        <v>140</v>
      </c>
      <c r="M7" s="377"/>
      <c r="N7" s="307"/>
      <c r="O7" s="362" t="s">
        <v>84</v>
      </c>
      <c r="P7" s="363" t="s">
        <v>80</v>
      </c>
      <c r="Q7" s="307"/>
      <c r="R7" s="362" t="s">
        <v>84</v>
      </c>
      <c r="S7" s="413" t="s">
        <v>88</v>
      </c>
      <c r="Y7" s="370"/>
      <c r="Z7" s="370"/>
      <c r="AA7" s="370" t="s">
        <v>96</v>
      </c>
      <c r="AB7" s="373">
        <v>25</v>
      </c>
      <c r="AC7" s="373">
        <v>15</v>
      </c>
      <c r="AD7" s="373">
        <v>13</v>
      </c>
      <c r="AE7" s="373">
        <v>8</v>
      </c>
      <c r="AF7" s="373">
        <v>6</v>
      </c>
      <c r="AG7" s="373">
        <v>4</v>
      </c>
      <c r="AH7" s="373">
        <v>3</v>
      </c>
      <c r="AI7" s="373">
        <v>2</v>
      </c>
      <c r="AJ7" s="373">
        <v>1</v>
      </c>
      <c r="AK7" s="373">
        <v>0</v>
      </c>
    </row>
    <row r="8" spans="1:37" ht="12.75">
      <c r="A8" s="315"/>
      <c r="B8" s="365"/>
      <c r="C8" s="316"/>
      <c r="D8" s="316"/>
      <c r="E8" s="316"/>
      <c r="F8" s="316"/>
      <c r="G8" s="316"/>
      <c r="H8" s="316"/>
      <c r="I8" s="316"/>
      <c r="J8" s="276"/>
      <c r="K8" s="315"/>
      <c r="L8" s="628"/>
      <c r="M8" s="378"/>
      <c r="N8" s="307"/>
      <c r="O8" s="307"/>
      <c r="P8" s="307"/>
      <c r="Q8" s="307"/>
      <c r="R8" s="307"/>
      <c r="S8" s="307"/>
      <c r="Y8" s="370"/>
      <c r="Z8" s="370"/>
      <c r="AA8" s="370" t="s">
        <v>97</v>
      </c>
      <c r="AB8" s="373">
        <v>15</v>
      </c>
      <c r="AC8" s="373">
        <v>10</v>
      </c>
      <c r="AD8" s="373">
        <v>7</v>
      </c>
      <c r="AE8" s="373">
        <v>5</v>
      </c>
      <c r="AF8" s="373">
        <v>4</v>
      </c>
      <c r="AG8" s="373">
        <v>3</v>
      </c>
      <c r="AH8" s="373">
        <v>2</v>
      </c>
      <c r="AI8" s="373">
        <v>1</v>
      </c>
      <c r="AJ8" s="373">
        <v>0</v>
      </c>
      <c r="AK8" s="373">
        <v>0</v>
      </c>
    </row>
    <row r="9" spans="1:37" ht="12.75">
      <c r="A9" s="315" t="s">
        <v>65</v>
      </c>
      <c r="B9" s="366">
        <v>5</v>
      </c>
      <c r="C9" s="301" t="str">
        <f>IF($B9="","",VLOOKUP($B9,'50elő'!$A$7:$O$22,5))</f>
        <v>700717</v>
      </c>
      <c r="D9" s="301">
        <f>IF($B9="","",VLOOKUP($B9,'50elő'!$A$7:$O$22,15))</f>
        <v>0</v>
      </c>
      <c r="E9" s="296" t="str">
        <f>UPPER(IF($B9="","",VLOOKUP($B9,'50elő'!$A$7:$O$22,2)))</f>
        <v>PLESZKÁCS</v>
      </c>
      <c r="F9" s="302"/>
      <c r="G9" s="296" t="str">
        <f>IF($B9="","",VLOOKUP($B9,'50elő'!$A$7:$O$22,3))</f>
        <v>Péter</v>
      </c>
      <c r="H9" s="302"/>
      <c r="I9" s="296">
        <f>IF($B9="","",VLOOKUP($B9,'50elő'!$A$7:$O$22,4))</f>
        <v>0</v>
      </c>
      <c r="J9" s="276"/>
      <c r="K9" s="634" t="s">
        <v>271</v>
      </c>
      <c r="L9" s="627">
        <v>60</v>
      </c>
      <c r="M9" s="377"/>
      <c r="N9" s="307"/>
      <c r="O9" s="307"/>
      <c r="P9" s="307"/>
      <c r="Q9" s="307"/>
      <c r="R9" s="307"/>
      <c r="S9" s="307"/>
      <c r="Y9" s="370"/>
      <c r="Z9" s="370"/>
      <c r="AA9" s="370" t="s">
        <v>98</v>
      </c>
      <c r="AB9" s="373">
        <v>10</v>
      </c>
      <c r="AC9" s="373">
        <v>6</v>
      </c>
      <c r="AD9" s="373">
        <v>4</v>
      </c>
      <c r="AE9" s="373">
        <v>2</v>
      </c>
      <c r="AF9" s="373">
        <v>1</v>
      </c>
      <c r="AG9" s="373">
        <v>0</v>
      </c>
      <c r="AH9" s="373">
        <v>0</v>
      </c>
      <c r="AI9" s="373">
        <v>0</v>
      </c>
      <c r="AJ9" s="373">
        <v>0</v>
      </c>
      <c r="AK9" s="373">
        <v>0</v>
      </c>
    </row>
    <row r="10" spans="1:37" ht="12.75">
      <c r="A10" s="315"/>
      <c r="B10" s="365"/>
      <c r="C10" s="316"/>
      <c r="D10" s="316"/>
      <c r="E10" s="316"/>
      <c r="F10" s="316"/>
      <c r="G10" s="316"/>
      <c r="H10" s="316"/>
      <c r="I10" s="316"/>
      <c r="J10" s="276"/>
      <c r="K10" s="315"/>
      <c r="L10" s="628"/>
      <c r="M10" s="378"/>
      <c r="N10" s="307"/>
      <c r="O10" s="307"/>
      <c r="P10" s="307"/>
      <c r="Q10" s="307"/>
      <c r="R10" s="307"/>
      <c r="S10" s="307"/>
      <c r="Y10" s="370"/>
      <c r="Z10" s="370"/>
      <c r="AA10" s="370" t="s">
        <v>99</v>
      </c>
      <c r="AB10" s="373">
        <v>6</v>
      </c>
      <c r="AC10" s="373">
        <v>3</v>
      </c>
      <c r="AD10" s="373">
        <v>2</v>
      </c>
      <c r="AE10" s="373">
        <v>1</v>
      </c>
      <c r="AF10" s="373">
        <v>0</v>
      </c>
      <c r="AG10" s="373">
        <v>0</v>
      </c>
      <c r="AH10" s="373">
        <v>0</v>
      </c>
      <c r="AI10" s="373">
        <v>0</v>
      </c>
      <c r="AJ10" s="373">
        <v>0</v>
      </c>
      <c r="AK10" s="373">
        <v>0</v>
      </c>
    </row>
    <row r="11" spans="1:37" ht="12.75">
      <c r="A11" s="315" t="s">
        <v>66</v>
      </c>
      <c r="B11" s="366">
        <v>3</v>
      </c>
      <c r="C11" s="301" t="str">
        <f>IF($B11="","",VLOOKUP($B11,'50elő'!$A$7:$O$22,5))</f>
        <v>660605</v>
      </c>
      <c r="D11" s="301">
        <f>IF($B11="","",VLOOKUP($B11,'50elő'!$A$7:$O$22,15))</f>
        <v>0</v>
      </c>
      <c r="E11" s="296" t="str">
        <f>UPPER(IF($B11="","",VLOOKUP($B11,'50elő'!$A$7:$O$22,2)))</f>
        <v>HÁRI</v>
      </c>
      <c r="F11" s="302"/>
      <c r="G11" s="296" t="str">
        <f>IF($B11="","",VLOOKUP($B11,'50elő'!$A$7:$O$22,3))</f>
        <v>Péter</v>
      </c>
      <c r="H11" s="302"/>
      <c r="I11" s="296">
        <f>IF($B11="","",VLOOKUP($B11,'50elő'!$A$7:$O$22,4))</f>
        <v>0</v>
      </c>
      <c r="J11" s="276"/>
      <c r="K11" s="634" t="s">
        <v>267</v>
      </c>
      <c r="L11" s="627">
        <v>90</v>
      </c>
      <c r="M11" s="377"/>
      <c r="N11" s="307"/>
      <c r="O11" s="307"/>
      <c r="P11" s="307"/>
      <c r="Q11" s="307"/>
      <c r="R11" s="307"/>
      <c r="S11" s="307"/>
      <c r="Y11" s="370"/>
      <c r="Z11" s="370"/>
      <c r="AA11" s="370" t="s">
        <v>104</v>
      </c>
      <c r="AB11" s="373">
        <v>3</v>
      </c>
      <c r="AC11" s="373">
        <v>2</v>
      </c>
      <c r="AD11" s="373">
        <v>1</v>
      </c>
      <c r="AE11" s="373">
        <v>0</v>
      </c>
      <c r="AF11" s="373">
        <v>0</v>
      </c>
      <c r="AG11" s="373">
        <v>0</v>
      </c>
      <c r="AH11" s="373">
        <v>0</v>
      </c>
      <c r="AI11" s="373">
        <v>0</v>
      </c>
      <c r="AJ11" s="373">
        <v>0</v>
      </c>
      <c r="AK11" s="373">
        <v>0</v>
      </c>
    </row>
    <row r="12" spans="1:37" ht="12.75">
      <c r="A12" s="276"/>
      <c r="B12" s="352"/>
      <c r="C12" s="344"/>
      <c r="D12" s="276"/>
      <c r="E12" s="276"/>
      <c r="F12" s="276"/>
      <c r="G12" s="276"/>
      <c r="H12" s="276"/>
      <c r="I12" s="276"/>
      <c r="J12" s="276"/>
      <c r="K12" s="344"/>
      <c r="L12" s="629"/>
      <c r="M12" s="379"/>
      <c r="Y12" s="370"/>
      <c r="Z12" s="370"/>
      <c r="AA12" s="370" t="s">
        <v>100</v>
      </c>
      <c r="AB12" s="374">
        <v>0</v>
      </c>
      <c r="AC12" s="374">
        <v>0</v>
      </c>
      <c r="AD12" s="374">
        <v>0</v>
      </c>
      <c r="AE12" s="374">
        <v>0</v>
      </c>
      <c r="AF12" s="374">
        <v>0</v>
      </c>
      <c r="AG12" s="374">
        <v>0</v>
      </c>
      <c r="AH12" s="374">
        <v>0</v>
      </c>
      <c r="AI12" s="374">
        <v>0</v>
      </c>
      <c r="AJ12" s="374">
        <v>0</v>
      </c>
      <c r="AK12" s="374">
        <v>0</v>
      </c>
    </row>
    <row r="13" spans="1:37" ht="12.75">
      <c r="A13" s="352" t="s">
        <v>71</v>
      </c>
      <c r="B13" s="364">
        <v>2</v>
      </c>
      <c r="C13" s="301" t="str">
        <f>IF($B13="","",VLOOKUP($B13,'50elő'!$A$7:$O$22,5))</f>
        <v>670105</v>
      </c>
      <c r="D13" s="301">
        <f>IF($B13="","",VLOOKUP($B13,'50elő'!$A$7:$O$22,15))</f>
        <v>0</v>
      </c>
      <c r="E13" s="297" t="str">
        <f>UPPER(IF($B13="","",VLOOKUP($B13,'50elő'!$A$7:$O$22,2)))</f>
        <v>ERDEI</v>
      </c>
      <c r="F13" s="300"/>
      <c r="G13" s="297" t="str">
        <f>IF($B13="","",VLOOKUP($B13,'50elő'!$A$7:$O$22,3))</f>
        <v>Csaba</v>
      </c>
      <c r="H13" s="300"/>
      <c r="I13" s="297">
        <f>IF($B13="","",VLOOKUP($B13,'50elő'!$A$7:$O$22,4))</f>
        <v>0</v>
      </c>
      <c r="J13" s="276"/>
      <c r="K13" s="634" t="s">
        <v>263</v>
      </c>
      <c r="L13" s="627">
        <v>200</v>
      </c>
      <c r="M13" s="377"/>
      <c r="Y13" s="370"/>
      <c r="Z13" s="370"/>
      <c r="AA13" s="370" t="s">
        <v>101</v>
      </c>
      <c r="AB13" s="374">
        <v>0</v>
      </c>
      <c r="AC13" s="374">
        <v>0</v>
      </c>
      <c r="AD13" s="374">
        <v>0</v>
      </c>
      <c r="AE13" s="374">
        <v>0</v>
      </c>
      <c r="AF13" s="374">
        <v>0</v>
      </c>
      <c r="AG13" s="374">
        <v>0</v>
      </c>
      <c r="AH13" s="374">
        <v>0</v>
      </c>
      <c r="AI13" s="374">
        <v>0</v>
      </c>
      <c r="AJ13" s="374">
        <v>0</v>
      </c>
      <c r="AK13" s="374">
        <v>0</v>
      </c>
    </row>
    <row r="14" spans="1:37" ht="12.75">
      <c r="A14" s="315"/>
      <c r="B14" s="365"/>
      <c r="C14" s="316"/>
      <c r="D14" s="316"/>
      <c r="E14" s="316"/>
      <c r="F14" s="316"/>
      <c r="G14" s="316"/>
      <c r="H14" s="316"/>
      <c r="I14" s="316"/>
      <c r="J14" s="276"/>
      <c r="K14" s="315"/>
      <c r="L14" s="628"/>
      <c r="M14" s="378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</row>
    <row r="15" spans="1:37" ht="12.75">
      <c r="A15" s="315" t="s">
        <v>72</v>
      </c>
      <c r="B15" s="366">
        <v>4</v>
      </c>
      <c r="C15" s="301" t="str">
        <f>IF($B15="","",VLOOKUP($B15,'50elő'!$A$7:$O$22,5))</f>
        <v>660911</v>
      </c>
      <c r="D15" s="301">
        <f>IF($B15="","",VLOOKUP($B15,'50elő'!$A$7:$O$22,15))</f>
        <v>0</v>
      </c>
      <c r="E15" s="296" t="str">
        <f>UPPER(IF($B15="","",VLOOKUP($B15,'50elő'!$A$7:$O$22,2)))</f>
        <v>DR. KISS</v>
      </c>
      <c r="F15" s="302"/>
      <c r="G15" s="296" t="str">
        <f>IF($B15="","",VLOOKUP($B15,'50elő'!$A$7:$O$22,3))</f>
        <v>Tamás</v>
      </c>
      <c r="H15" s="302"/>
      <c r="I15" s="296">
        <f>IF($B15="","",VLOOKUP($B15,'50elő'!$A$7:$O$22,4))</f>
        <v>0</v>
      </c>
      <c r="J15" s="276"/>
      <c r="K15" s="634" t="s">
        <v>271</v>
      </c>
      <c r="L15" s="627">
        <v>60</v>
      </c>
      <c r="M15" s="377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</row>
    <row r="16" spans="1:37" ht="12.75">
      <c r="A16" s="315"/>
      <c r="B16" s="365"/>
      <c r="C16" s="316"/>
      <c r="D16" s="316"/>
      <c r="E16" s="316"/>
      <c r="F16" s="316"/>
      <c r="G16" s="316"/>
      <c r="H16" s="316"/>
      <c r="I16" s="316"/>
      <c r="J16" s="276"/>
      <c r="K16" s="315"/>
      <c r="L16" s="628"/>
      <c r="M16" s="378"/>
      <c r="Y16" s="370"/>
      <c r="Z16" s="370"/>
      <c r="AA16" s="370" t="s">
        <v>64</v>
      </c>
      <c r="AB16" s="370">
        <v>300</v>
      </c>
      <c r="AC16" s="370">
        <v>250</v>
      </c>
      <c r="AD16" s="370">
        <v>220</v>
      </c>
      <c r="AE16" s="370">
        <v>180</v>
      </c>
      <c r="AF16" s="370">
        <v>160</v>
      </c>
      <c r="AG16" s="370">
        <v>150</v>
      </c>
      <c r="AH16" s="370">
        <v>140</v>
      </c>
      <c r="AI16" s="370">
        <v>130</v>
      </c>
      <c r="AJ16" s="370">
        <v>120</v>
      </c>
      <c r="AK16" s="370">
        <v>110</v>
      </c>
    </row>
    <row r="17" spans="1:37" ht="12.75">
      <c r="A17" s="315" t="s">
        <v>73</v>
      </c>
      <c r="B17" s="366">
        <v>6</v>
      </c>
      <c r="C17" s="301" t="str">
        <f>IF($B17="","",VLOOKUP($B17,'50elő'!$A$7:$O$22,5))</f>
        <v>670909</v>
      </c>
      <c r="D17" s="301">
        <f>IF($B17="","",VLOOKUP($B17,'50elő'!$A$7:$O$22,15))</f>
        <v>0</v>
      </c>
      <c r="E17" s="296" t="str">
        <f>UPPER(IF($B17="","",VLOOKUP($B17,'50elő'!$A$7:$O$22,2)))</f>
        <v>SZEPESI</v>
      </c>
      <c r="F17" s="302"/>
      <c r="G17" s="296" t="str">
        <f>IF($B17="","",VLOOKUP($B17,'50elő'!$A$7:$O$22,3))</f>
        <v>Gábor</v>
      </c>
      <c r="H17" s="302"/>
      <c r="I17" s="296">
        <f>IF($B17="","",VLOOKUP($B17,'50elő'!$A$7:$O$22,4))</f>
        <v>0</v>
      </c>
      <c r="J17" s="276"/>
      <c r="K17" s="634" t="s">
        <v>266</v>
      </c>
      <c r="L17" s="627">
        <v>90</v>
      </c>
      <c r="M17" s="377"/>
      <c r="Y17" s="370"/>
      <c r="Z17" s="370"/>
      <c r="AA17" s="370" t="s">
        <v>92</v>
      </c>
      <c r="AB17" s="370">
        <v>250</v>
      </c>
      <c r="AC17" s="370">
        <v>200</v>
      </c>
      <c r="AD17" s="370">
        <v>160</v>
      </c>
      <c r="AE17" s="370">
        <v>140</v>
      </c>
      <c r="AF17" s="370">
        <v>120</v>
      </c>
      <c r="AG17" s="370">
        <v>110</v>
      </c>
      <c r="AH17" s="370">
        <v>100</v>
      </c>
      <c r="AI17" s="370">
        <v>90</v>
      </c>
      <c r="AJ17" s="370">
        <v>80</v>
      </c>
      <c r="AK17" s="370">
        <v>70</v>
      </c>
    </row>
    <row r="18" spans="1:37" ht="12.7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0"/>
      <c r="Z18" s="370"/>
      <c r="AA18" s="370" t="s">
        <v>93</v>
      </c>
      <c r="AB18" s="370">
        <v>200</v>
      </c>
      <c r="AC18" s="370">
        <v>150</v>
      </c>
      <c r="AD18" s="370">
        <v>130</v>
      </c>
      <c r="AE18" s="370">
        <v>110</v>
      </c>
      <c r="AF18" s="370">
        <v>95</v>
      </c>
      <c r="AG18" s="370">
        <v>80</v>
      </c>
      <c r="AH18" s="370">
        <v>70</v>
      </c>
      <c r="AI18" s="370">
        <v>60</v>
      </c>
      <c r="AJ18" s="370">
        <v>55</v>
      </c>
      <c r="AK18" s="370">
        <v>50</v>
      </c>
    </row>
    <row r="19" spans="1:37" ht="12.7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0"/>
      <c r="Z19" s="370"/>
      <c r="AA19" s="370" t="s">
        <v>94</v>
      </c>
      <c r="AB19" s="370">
        <v>150</v>
      </c>
      <c r="AC19" s="370">
        <v>120</v>
      </c>
      <c r="AD19" s="370">
        <v>100</v>
      </c>
      <c r="AE19" s="370">
        <v>80</v>
      </c>
      <c r="AF19" s="370">
        <v>70</v>
      </c>
      <c r="AG19" s="370">
        <v>60</v>
      </c>
      <c r="AH19" s="370">
        <v>55</v>
      </c>
      <c r="AI19" s="370">
        <v>50</v>
      </c>
      <c r="AJ19" s="370">
        <v>45</v>
      </c>
      <c r="AK19" s="370">
        <v>40</v>
      </c>
    </row>
    <row r="20" spans="1:37" ht="12.7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0"/>
      <c r="Z20" s="370"/>
      <c r="AA20" s="370" t="s">
        <v>95</v>
      </c>
      <c r="AB20" s="370">
        <v>120</v>
      </c>
      <c r="AC20" s="370">
        <v>90</v>
      </c>
      <c r="AD20" s="370">
        <v>65</v>
      </c>
      <c r="AE20" s="370">
        <v>55</v>
      </c>
      <c r="AF20" s="370">
        <v>50</v>
      </c>
      <c r="AG20" s="370">
        <v>45</v>
      </c>
      <c r="AH20" s="370">
        <v>40</v>
      </c>
      <c r="AI20" s="370">
        <v>35</v>
      </c>
      <c r="AJ20" s="370">
        <v>25</v>
      </c>
      <c r="AK20" s="370">
        <v>20</v>
      </c>
    </row>
    <row r="21" spans="1:37" ht="12.75">
      <c r="A21" s="276"/>
      <c r="B21" s="276"/>
      <c r="C21" s="276"/>
      <c r="D21" s="623"/>
      <c r="E21" s="623"/>
      <c r="F21" s="623"/>
      <c r="G21" s="623"/>
      <c r="H21" s="623"/>
      <c r="I21" s="623"/>
      <c r="J21" s="276"/>
      <c r="K21" s="276"/>
      <c r="L21" s="276"/>
      <c r="M21" s="276"/>
      <c r="Y21" s="370"/>
      <c r="Z21" s="370"/>
      <c r="AA21" s="370" t="s">
        <v>96</v>
      </c>
      <c r="AB21" s="370">
        <v>90</v>
      </c>
      <c r="AC21" s="370">
        <v>60</v>
      </c>
      <c r="AD21" s="370">
        <v>45</v>
      </c>
      <c r="AE21" s="370">
        <v>34</v>
      </c>
      <c r="AF21" s="370">
        <v>27</v>
      </c>
      <c r="AG21" s="370">
        <v>22</v>
      </c>
      <c r="AH21" s="370">
        <v>18</v>
      </c>
      <c r="AI21" s="370">
        <v>15</v>
      </c>
      <c r="AJ21" s="370">
        <v>12</v>
      </c>
      <c r="AK21" s="370">
        <v>9</v>
      </c>
    </row>
    <row r="22" spans="1:37" ht="18.75" customHeight="1">
      <c r="A22" s="276"/>
      <c r="B22" s="644"/>
      <c r="C22" s="644"/>
      <c r="D22" s="637" t="str">
        <f>E7</f>
        <v>SZABÓ</v>
      </c>
      <c r="E22" s="637"/>
      <c r="F22" s="637" t="str">
        <f>E9</f>
        <v>PLESZKÁCS</v>
      </c>
      <c r="G22" s="637"/>
      <c r="H22" s="637" t="str">
        <f>E11</f>
        <v>HÁRI</v>
      </c>
      <c r="I22" s="637"/>
      <c r="J22" s="276"/>
      <c r="K22" s="276"/>
      <c r="L22" s="276"/>
      <c r="M22" s="353" t="s">
        <v>68</v>
      </c>
      <c r="Y22" s="370"/>
      <c r="Z22" s="370"/>
      <c r="AA22" s="370" t="s">
        <v>97</v>
      </c>
      <c r="AB22" s="370">
        <v>60</v>
      </c>
      <c r="AC22" s="370">
        <v>40</v>
      </c>
      <c r="AD22" s="370">
        <v>30</v>
      </c>
      <c r="AE22" s="370">
        <v>20</v>
      </c>
      <c r="AF22" s="370">
        <v>18</v>
      </c>
      <c r="AG22" s="370">
        <v>15</v>
      </c>
      <c r="AH22" s="370">
        <v>12</v>
      </c>
      <c r="AI22" s="370">
        <v>10</v>
      </c>
      <c r="AJ22" s="370">
        <v>8</v>
      </c>
      <c r="AK22" s="370">
        <v>6</v>
      </c>
    </row>
    <row r="23" spans="1:37" ht="18.75" customHeight="1">
      <c r="A23" s="351" t="s">
        <v>64</v>
      </c>
      <c r="B23" s="640" t="str">
        <f>E7</f>
        <v>SZABÓ</v>
      </c>
      <c r="C23" s="640"/>
      <c r="D23" s="638"/>
      <c r="E23" s="638"/>
      <c r="F23" s="647" t="s">
        <v>220</v>
      </c>
      <c r="G23" s="639"/>
      <c r="H23" s="639" t="s">
        <v>231</v>
      </c>
      <c r="I23" s="639"/>
      <c r="J23" s="276"/>
      <c r="K23" s="276"/>
      <c r="L23" s="276"/>
      <c r="M23" s="355">
        <v>1</v>
      </c>
      <c r="Y23" s="370"/>
      <c r="Z23" s="370"/>
      <c r="AA23" s="370" t="s">
        <v>98</v>
      </c>
      <c r="AB23" s="370">
        <v>40</v>
      </c>
      <c r="AC23" s="370">
        <v>25</v>
      </c>
      <c r="AD23" s="370">
        <v>18</v>
      </c>
      <c r="AE23" s="370">
        <v>13</v>
      </c>
      <c r="AF23" s="370">
        <v>8</v>
      </c>
      <c r="AG23" s="370">
        <v>7</v>
      </c>
      <c r="AH23" s="370">
        <v>6</v>
      </c>
      <c r="AI23" s="370">
        <v>5</v>
      </c>
      <c r="AJ23" s="370">
        <v>4</v>
      </c>
      <c r="AK23" s="370">
        <v>3</v>
      </c>
    </row>
    <row r="24" spans="1:37" ht="18.75" customHeight="1">
      <c r="A24" s="351" t="s">
        <v>65</v>
      </c>
      <c r="B24" s="640" t="str">
        <f>E9</f>
        <v>PLESZKÁCS</v>
      </c>
      <c r="C24" s="640"/>
      <c r="D24" s="647" t="s">
        <v>221</v>
      </c>
      <c r="E24" s="639"/>
      <c r="F24" s="638"/>
      <c r="G24" s="638"/>
      <c r="H24" s="647" t="s">
        <v>221</v>
      </c>
      <c r="I24" s="639"/>
      <c r="J24" s="276"/>
      <c r="K24" s="276"/>
      <c r="L24" s="276"/>
      <c r="M24" s="355">
        <v>3</v>
      </c>
      <c r="Y24" s="370"/>
      <c r="Z24" s="370"/>
      <c r="AA24" s="370" t="s">
        <v>99</v>
      </c>
      <c r="AB24" s="370">
        <v>25</v>
      </c>
      <c r="AC24" s="370">
        <v>15</v>
      </c>
      <c r="AD24" s="370">
        <v>13</v>
      </c>
      <c r="AE24" s="370">
        <v>7</v>
      </c>
      <c r="AF24" s="370">
        <v>6</v>
      </c>
      <c r="AG24" s="370">
        <v>5</v>
      </c>
      <c r="AH24" s="370">
        <v>4</v>
      </c>
      <c r="AI24" s="370">
        <v>3</v>
      </c>
      <c r="AJ24" s="370">
        <v>2</v>
      </c>
      <c r="AK24" s="370">
        <v>1</v>
      </c>
    </row>
    <row r="25" spans="1:37" ht="18.75" customHeight="1">
      <c r="A25" s="351" t="s">
        <v>66</v>
      </c>
      <c r="B25" s="640" t="str">
        <f>E11</f>
        <v>HÁRI</v>
      </c>
      <c r="C25" s="640"/>
      <c r="D25" s="639" t="s">
        <v>230</v>
      </c>
      <c r="E25" s="639"/>
      <c r="F25" s="647" t="s">
        <v>220</v>
      </c>
      <c r="G25" s="639"/>
      <c r="H25" s="638"/>
      <c r="I25" s="638"/>
      <c r="J25" s="276"/>
      <c r="K25" s="276"/>
      <c r="L25" s="276"/>
      <c r="M25" s="355">
        <v>2</v>
      </c>
      <c r="Y25" s="370"/>
      <c r="Z25" s="370"/>
      <c r="AA25" s="370" t="s">
        <v>104</v>
      </c>
      <c r="AB25" s="370">
        <v>15</v>
      </c>
      <c r="AC25" s="370">
        <v>10</v>
      </c>
      <c r="AD25" s="370">
        <v>8</v>
      </c>
      <c r="AE25" s="370">
        <v>4</v>
      </c>
      <c r="AF25" s="370">
        <v>3</v>
      </c>
      <c r="AG25" s="370">
        <v>2</v>
      </c>
      <c r="AH25" s="370">
        <v>1</v>
      </c>
      <c r="AI25" s="370">
        <v>0</v>
      </c>
      <c r="AJ25" s="370">
        <v>0</v>
      </c>
      <c r="AK25" s="370">
        <v>0</v>
      </c>
    </row>
    <row r="26" spans="1:37" ht="12.75">
      <c r="A26" s="276"/>
      <c r="B26" s="276"/>
      <c r="C26" s="276"/>
      <c r="D26" s="623"/>
      <c r="E26" s="623"/>
      <c r="F26" s="623"/>
      <c r="G26" s="623"/>
      <c r="H26" s="623"/>
      <c r="I26" s="623"/>
      <c r="J26" s="276"/>
      <c r="K26" s="276"/>
      <c r="L26" s="276"/>
      <c r="M26" s="356"/>
      <c r="Y26" s="370"/>
      <c r="Z26" s="370"/>
      <c r="AA26" s="370" t="s">
        <v>100</v>
      </c>
      <c r="AB26" s="370">
        <v>10</v>
      </c>
      <c r="AC26" s="370">
        <v>6</v>
      </c>
      <c r="AD26" s="370">
        <v>4</v>
      </c>
      <c r="AE26" s="370">
        <v>2</v>
      </c>
      <c r="AF26" s="370">
        <v>1</v>
      </c>
      <c r="AG26" s="370">
        <v>0</v>
      </c>
      <c r="AH26" s="370">
        <v>0</v>
      </c>
      <c r="AI26" s="370">
        <v>0</v>
      </c>
      <c r="AJ26" s="370">
        <v>0</v>
      </c>
      <c r="AK26" s="370">
        <v>0</v>
      </c>
    </row>
    <row r="27" spans="1:37" ht="18.75" customHeight="1">
      <c r="A27" s="276"/>
      <c r="B27" s="644"/>
      <c r="C27" s="644"/>
      <c r="D27" s="637" t="str">
        <f>E13</f>
        <v>ERDEI</v>
      </c>
      <c r="E27" s="637"/>
      <c r="F27" s="637" t="str">
        <f>E15</f>
        <v>DR. KISS</v>
      </c>
      <c r="G27" s="637"/>
      <c r="H27" s="637" t="str">
        <f>E17</f>
        <v>SZEPESI</v>
      </c>
      <c r="I27" s="637"/>
      <c r="J27" s="276"/>
      <c r="K27" s="276"/>
      <c r="L27" s="276"/>
      <c r="M27" s="356"/>
      <c r="Y27" s="370"/>
      <c r="Z27" s="370"/>
      <c r="AA27" s="370" t="s">
        <v>101</v>
      </c>
      <c r="AB27" s="370">
        <v>3</v>
      </c>
      <c r="AC27" s="370">
        <v>2</v>
      </c>
      <c r="AD27" s="370">
        <v>1</v>
      </c>
      <c r="AE27" s="370">
        <v>0</v>
      </c>
      <c r="AF27" s="370">
        <v>0</v>
      </c>
      <c r="AG27" s="370">
        <v>0</v>
      </c>
      <c r="AH27" s="370">
        <v>0</v>
      </c>
      <c r="AI27" s="370">
        <v>0</v>
      </c>
      <c r="AJ27" s="370">
        <v>0</v>
      </c>
      <c r="AK27" s="370">
        <v>0</v>
      </c>
    </row>
    <row r="28" spans="1:13" ht="18.75" customHeight="1">
      <c r="A28" s="351" t="s">
        <v>71</v>
      </c>
      <c r="B28" s="640" t="str">
        <f>E13</f>
        <v>ERDEI</v>
      </c>
      <c r="C28" s="640"/>
      <c r="D28" s="638"/>
      <c r="E28" s="638"/>
      <c r="F28" s="647" t="s">
        <v>228</v>
      </c>
      <c r="G28" s="639"/>
      <c r="H28" s="647" t="s">
        <v>228</v>
      </c>
      <c r="I28" s="639"/>
      <c r="J28" s="276"/>
      <c r="K28" s="276"/>
      <c r="L28" s="276"/>
      <c r="M28" s="355">
        <v>1</v>
      </c>
    </row>
    <row r="29" spans="1:13" ht="18.75" customHeight="1">
      <c r="A29" s="351" t="s">
        <v>72</v>
      </c>
      <c r="B29" s="640" t="str">
        <f>E15</f>
        <v>DR. KISS</v>
      </c>
      <c r="C29" s="640"/>
      <c r="D29" s="647" t="s">
        <v>229</v>
      </c>
      <c r="E29" s="639"/>
      <c r="F29" s="638"/>
      <c r="G29" s="638"/>
      <c r="H29" s="647" t="s">
        <v>230</v>
      </c>
      <c r="I29" s="639"/>
      <c r="J29" s="276"/>
      <c r="K29" s="276"/>
      <c r="L29" s="276"/>
      <c r="M29" s="355">
        <v>3</v>
      </c>
    </row>
    <row r="30" spans="1:13" ht="18.75" customHeight="1">
      <c r="A30" s="351" t="s">
        <v>73</v>
      </c>
      <c r="B30" s="640" t="str">
        <f>E17</f>
        <v>SZEPESI</v>
      </c>
      <c r="C30" s="640"/>
      <c r="D30" s="647" t="s">
        <v>229</v>
      </c>
      <c r="E30" s="639"/>
      <c r="F30" s="647" t="s">
        <v>231</v>
      </c>
      <c r="G30" s="639"/>
      <c r="H30" s="638"/>
      <c r="I30" s="638"/>
      <c r="J30" s="276"/>
      <c r="K30" s="276"/>
      <c r="L30" s="276"/>
      <c r="M30" s="355">
        <v>2</v>
      </c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3" ht="12.75">
      <c r="A32" s="276" t="s">
        <v>58</v>
      </c>
      <c r="B32" s="276"/>
      <c r="C32" s="648" t="str">
        <f>IF(M23=1,B23,IF(M24=1,B24,IF(M25=1,B25,"")))</f>
        <v>SZABÓ</v>
      </c>
      <c r="D32" s="648"/>
      <c r="E32" s="315" t="s">
        <v>75</v>
      </c>
      <c r="F32" s="649" t="str">
        <f>IF(M28=1,B28,IF(M29=1,B29,IF(M30=1,B30,"")))</f>
        <v>ERDEI</v>
      </c>
      <c r="G32" s="649"/>
      <c r="H32" s="276"/>
      <c r="I32" s="626" t="s">
        <v>239</v>
      </c>
      <c r="J32" s="276"/>
      <c r="K32" s="276"/>
      <c r="L32" s="276"/>
      <c r="M32" s="276"/>
    </row>
    <row r="33" spans="1:13" ht="12.75">
      <c r="A33" s="276"/>
      <c r="B33" s="276"/>
      <c r="C33" s="276"/>
      <c r="D33" s="276"/>
      <c r="E33" s="276"/>
      <c r="F33" s="315"/>
      <c r="G33" s="315"/>
      <c r="H33" s="276"/>
      <c r="I33" s="276"/>
      <c r="J33" s="276"/>
      <c r="K33" s="276"/>
      <c r="L33" s="276"/>
      <c r="M33" s="276"/>
    </row>
    <row r="34" spans="1:13" ht="12.75">
      <c r="A34" s="276" t="s">
        <v>74</v>
      </c>
      <c r="B34" s="276"/>
      <c r="C34" s="649" t="str">
        <f>IF(M23=2,B23,IF(M24=2,B24,IF(M25=2,B25,"")))</f>
        <v>HÁRI</v>
      </c>
      <c r="D34" s="649"/>
      <c r="E34" s="315" t="s">
        <v>75</v>
      </c>
      <c r="F34" s="648" t="str">
        <f>IF(M28=2,B28,IF(M29=2,B29,IF(M30=2,B30,"")))</f>
        <v>SZEPESI</v>
      </c>
      <c r="G34" s="648"/>
      <c r="H34" s="276"/>
      <c r="I34" s="626" t="s">
        <v>250</v>
      </c>
      <c r="J34" s="276"/>
      <c r="K34" s="276"/>
      <c r="L34" s="276"/>
      <c r="M34" s="276"/>
    </row>
    <row r="35" spans="1:13" ht="12.75">
      <c r="A35" s="276"/>
      <c r="B35" s="276"/>
      <c r="C35" s="354"/>
      <c r="D35" s="354"/>
      <c r="E35" s="315"/>
      <c r="F35" s="354"/>
      <c r="G35" s="354"/>
      <c r="H35" s="276"/>
      <c r="I35" s="276"/>
      <c r="J35" s="276"/>
      <c r="K35" s="276"/>
      <c r="L35" s="276"/>
      <c r="M35" s="276"/>
    </row>
    <row r="36" spans="1:13" ht="12.75">
      <c r="A36" s="276" t="s">
        <v>76</v>
      </c>
      <c r="B36" s="276"/>
      <c r="C36" s="648" t="str">
        <f>IF(M23=3,B23,IF(M24=3,B24,IF(M25=3,B25,"")))</f>
        <v>PLESZKÁCS</v>
      </c>
      <c r="D36" s="648"/>
      <c r="E36" s="315" t="s">
        <v>75</v>
      </c>
      <c r="F36" s="648" t="str">
        <f>IF(M28=3,B28,IF(M29=3,B29,IF(M30=3,B30,"")))</f>
        <v>DR. KISS</v>
      </c>
      <c r="G36" s="648"/>
      <c r="H36" s="276"/>
      <c r="I36" s="626" t="s">
        <v>272</v>
      </c>
      <c r="J36" s="276"/>
      <c r="K36" s="276"/>
      <c r="L36" s="276"/>
      <c r="M36" s="276"/>
    </row>
    <row r="37" spans="1:13" ht="12.75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ht="12.7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ht="12.75">
      <c r="A39" s="138" t="s">
        <v>43</v>
      </c>
      <c r="B39" s="139"/>
      <c r="C39" s="212"/>
      <c r="D39" s="323" t="s">
        <v>4</v>
      </c>
      <c r="E39" s="324" t="s">
        <v>45</v>
      </c>
      <c r="F39" s="342"/>
      <c r="G39" s="323" t="s">
        <v>4</v>
      </c>
      <c r="H39" s="324" t="s">
        <v>54</v>
      </c>
      <c r="I39" s="162"/>
      <c r="J39" s="324" t="s">
        <v>55</v>
      </c>
      <c r="K39" s="161" t="s">
        <v>56</v>
      </c>
      <c r="L39" s="33"/>
      <c r="M39" s="342"/>
      <c r="O39" s="307"/>
      <c r="P39" s="317"/>
      <c r="Q39" s="317"/>
      <c r="R39" s="318"/>
      <c r="S39" s="307"/>
    </row>
    <row r="40" spans="1:19" ht="12.75">
      <c r="A40" s="287" t="s">
        <v>44</v>
      </c>
      <c r="B40" s="288"/>
      <c r="C40" s="290"/>
      <c r="D40" s="325">
        <v>1</v>
      </c>
      <c r="E40" s="641" t="str">
        <f>IF(D40&gt;$R$47,,UPPER(VLOOKUP(D40,'50elő'!$A$7:$Q$134,2)))</f>
        <v>SZABÓ</v>
      </c>
      <c r="F40" s="641"/>
      <c r="G40" s="336" t="s">
        <v>5</v>
      </c>
      <c r="H40" s="288"/>
      <c r="I40" s="326"/>
      <c r="J40" s="337"/>
      <c r="K40" s="282" t="s">
        <v>46</v>
      </c>
      <c r="L40" s="343"/>
      <c r="M40" s="327"/>
      <c r="O40" s="307"/>
      <c r="P40" s="319"/>
      <c r="Q40" s="319"/>
      <c r="R40" s="320"/>
      <c r="S40" s="307"/>
    </row>
    <row r="41" spans="1:19" ht="12.75">
      <c r="A41" s="291" t="s">
        <v>53</v>
      </c>
      <c r="B41" s="160"/>
      <c r="C41" s="293"/>
      <c r="D41" s="328">
        <v>2</v>
      </c>
      <c r="E41" s="642" t="str">
        <f>IF(D41&gt;$R$47,,UPPER(VLOOKUP(D41,'50elő'!$A$7:$Q$134,2)))</f>
        <v>ERDEI</v>
      </c>
      <c r="F41" s="642"/>
      <c r="G41" s="338" t="s">
        <v>6</v>
      </c>
      <c r="H41" s="329"/>
      <c r="I41" s="330"/>
      <c r="J41" s="85"/>
      <c r="K41" s="340"/>
      <c r="L41" s="254"/>
      <c r="M41" s="335"/>
      <c r="O41" s="307"/>
      <c r="P41" s="320"/>
      <c r="Q41" s="321"/>
      <c r="R41" s="320"/>
      <c r="S41" s="307"/>
    </row>
    <row r="42" spans="1:19" ht="12.75">
      <c r="A42" s="175"/>
      <c r="B42" s="176"/>
      <c r="C42" s="177"/>
      <c r="D42" s="328"/>
      <c r="E42" s="332"/>
      <c r="F42" s="333"/>
      <c r="G42" s="338" t="s">
        <v>7</v>
      </c>
      <c r="H42" s="329"/>
      <c r="I42" s="330"/>
      <c r="J42" s="85"/>
      <c r="K42" s="282" t="s">
        <v>47</v>
      </c>
      <c r="L42" s="343"/>
      <c r="M42" s="327"/>
      <c r="O42" s="307"/>
      <c r="P42" s="319"/>
      <c r="Q42" s="319"/>
      <c r="R42" s="320"/>
      <c r="S42" s="307"/>
    </row>
    <row r="43" spans="1:19" ht="12.75">
      <c r="A43" s="150"/>
      <c r="B43" s="207"/>
      <c r="C43" s="151"/>
      <c r="D43" s="328"/>
      <c r="E43" s="332"/>
      <c r="F43" s="333"/>
      <c r="G43" s="338" t="s">
        <v>8</v>
      </c>
      <c r="H43" s="329"/>
      <c r="I43" s="330"/>
      <c r="J43" s="85"/>
      <c r="K43" s="341"/>
      <c r="L43" s="333"/>
      <c r="M43" s="331"/>
      <c r="O43" s="307"/>
      <c r="P43" s="320"/>
      <c r="Q43" s="321"/>
      <c r="R43" s="320"/>
      <c r="S43" s="307"/>
    </row>
    <row r="44" spans="1:19" ht="12.75">
      <c r="A44" s="164"/>
      <c r="B44" s="178"/>
      <c r="C44" s="211"/>
      <c r="D44" s="328"/>
      <c r="E44" s="332"/>
      <c r="F44" s="333"/>
      <c r="G44" s="338" t="s">
        <v>9</v>
      </c>
      <c r="H44" s="329"/>
      <c r="I44" s="330"/>
      <c r="J44" s="85"/>
      <c r="K44" s="291"/>
      <c r="L44" s="254"/>
      <c r="M44" s="335"/>
      <c r="O44" s="307"/>
      <c r="P44" s="320"/>
      <c r="Q44" s="321"/>
      <c r="R44" s="320"/>
      <c r="S44" s="307"/>
    </row>
    <row r="45" spans="1:19" ht="12.75">
      <c r="A45" s="165"/>
      <c r="B45" s="181"/>
      <c r="C45" s="151"/>
      <c r="D45" s="328"/>
      <c r="E45" s="332"/>
      <c r="F45" s="333"/>
      <c r="G45" s="338" t="s">
        <v>10</v>
      </c>
      <c r="H45" s="329"/>
      <c r="I45" s="330"/>
      <c r="J45" s="85"/>
      <c r="K45" s="282" t="s">
        <v>33</v>
      </c>
      <c r="L45" s="343"/>
      <c r="M45" s="327"/>
      <c r="O45" s="307"/>
      <c r="P45" s="319"/>
      <c r="Q45" s="319"/>
      <c r="R45" s="320"/>
      <c r="S45" s="307"/>
    </row>
    <row r="46" spans="1:19" ht="12.75">
      <c r="A46" s="165"/>
      <c r="B46" s="181"/>
      <c r="C46" s="173"/>
      <c r="D46" s="328"/>
      <c r="E46" s="332"/>
      <c r="F46" s="333"/>
      <c r="G46" s="338" t="s">
        <v>11</v>
      </c>
      <c r="H46" s="329"/>
      <c r="I46" s="330"/>
      <c r="J46" s="85"/>
      <c r="K46" s="341"/>
      <c r="L46" s="333"/>
      <c r="M46" s="331"/>
      <c r="O46" s="307"/>
      <c r="P46" s="320"/>
      <c r="Q46" s="321"/>
      <c r="R46" s="320"/>
      <c r="S46" s="307"/>
    </row>
    <row r="47" spans="1:19" ht="12.75">
      <c r="A47" s="166"/>
      <c r="B47" s="163"/>
      <c r="C47" s="174"/>
      <c r="D47" s="334"/>
      <c r="E47" s="152"/>
      <c r="F47" s="254"/>
      <c r="G47" s="339" t="s">
        <v>12</v>
      </c>
      <c r="H47" s="160"/>
      <c r="I47" s="284"/>
      <c r="J47" s="154"/>
      <c r="K47" s="291" t="str">
        <f>L4</f>
        <v>Kádár László</v>
      </c>
      <c r="L47" s="254"/>
      <c r="M47" s="335"/>
      <c r="O47" s="307"/>
      <c r="P47" s="320"/>
      <c r="Q47" s="321"/>
      <c r="R47" s="322">
        <f>MIN(4,'50elő'!Q5)</f>
        <v>4</v>
      </c>
      <c r="S47" s="307"/>
    </row>
    <row r="48" spans="15:19" ht="12.75">
      <c r="O48" s="307"/>
      <c r="P48" s="307"/>
      <c r="Q48" s="307"/>
      <c r="R48" s="307"/>
      <c r="S48" s="307"/>
    </row>
    <row r="49" spans="15:19" ht="12.75">
      <c r="O49" s="307"/>
      <c r="P49" s="307"/>
      <c r="Q49" s="307"/>
      <c r="R49" s="307"/>
      <c r="S49" s="307"/>
    </row>
  </sheetData>
  <sheetProtection/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priority="2" dxfId="5" stopIfTrue="1">
      <formula>$O$1="CU"</formula>
    </cfRule>
  </conditionalFormatting>
  <conditionalFormatting sqref="E7 E9 E11 E13 E15 E17">
    <cfRule type="cellIs" priority="1" dxfId="3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G25" sqref="G25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03" customWidth="1"/>
    <col min="6" max="6" width="6.140625" style="92" hidden="1" customWidth="1"/>
    <col min="7" max="7" width="31.4218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4" t="str">
        <f>Altalanos!$A$6</f>
        <v>Budapest Város Szenior Bajnokság</v>
      </c>
      <c r="B1" s="87"/>
      <c r="C1" s="87"/>
      <c r="D1" s="179"/>
      <c r="E1" s="203" t="s">
        <v>52</v>
      </c>
      <c r="F1" s="192"/>
      <c r="G1" s="193"/>
      <c r="H1" s="194"/>
      <c r="I1" s="194"/>
      <c r="J1" s="195"/>
      <c r="K1" s="195"/>
      <c r="L1" s="195"/>
      <c r="M1" s="195"/>
      <c r="N1" s="195"/>
      <c r="O1" s="195"/>
      <c r="P1" s="195"/>
      <c r="Q1" s="196"/>
    </row>
    <row r="2" spans="2:17" ht="13.5" thickBot="1">
      <c r="B2" s="89" t="s">
        <v>51</v>
      </c>
      <c r="C2" s="420" t="str">
        <f>Altalanos!$D$8</f>
        <v>Fe55</v>
      </c>
      <c r="D2" s="104"/>
      <c r="E2" s="203" t="s">
        <v>34</v>
      </c>
      <c r="F2" s="93"/>
      <c r="G2" s="93"/>
      <c r="H2" s="391"/>
      <c r="I2" s="391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6" t="s">
        <v>50</v>
      </c>
      <c r="B3" s="389"/>
      <c r="C3" s="389"/>
      <c r="D3" s="389"/>
      <c r="E3" s="389"/>
      <c r="F3" s="389"/>
      <c r="G3" s="389"/>
      <c r="H3" s="389"/>
      <c r="I3" s="390"/>
      <c r="J3" s="99"/>
      <c r="K3" s="105"/>
      <c r="L3" s="105"/>
      <c r="M3" s="105"/>
      <c r="N3" s="225" t="s">
        <v>33</v>
      </c>
      <c r="O3" s="100"/>
      <c r="P3" s="106"/>
      <c r="Q3" s="204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5" t="s">
        <v>30</v>
      </c>
      <c r="I4" s="396"/>
      <c r="J4" s="108"/>
      <c r="K4" s="109"/>
      <c r="L4" s="109"/>
      <c r="M4" s="109"/>
      <c r="N4" s="108"/>
      <c r="O4" s="205"/>
      <c r="P4" s="205"/>
      <c r="Q4" s="110"/>
    </row>
    <row r="5" spans="1:17" s="2" customFormat="1" ht="13.5" thickBot="1">
      <c r="A5" s="197" t="str">
        <f>Altalanos!$A$10</f>
        <v>2020.07.10-12.</v>
      </c>
      <c r="B5" s="197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2" t="str">
        <f>Altalanos!$E$10</f>
        <v>Kádár László</v>
      </c>
      <c r="I5" s="406"/>
      <c r="J5" s="111"/>
      <c r="K5" s="83"/>
      <c r="L5" s="83"/>
      <c r="M5" s="83"/>
      <c r="N5" s="111"/>
      <c r="O5" s="91"/>
      <c r="P5" s="91"/>
      <c r="Q5" s="410"/>
    </row>
    <row r="6" spans="1:17" ht="30" customHeight="1" thickBot="1">
      <c r="A6" s="182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111</v>
      </c>
      <c r="H6" s="392" t="s">
        <v>37</v>
      </c>
      <c r="I6" s="393"/>
      <c r="J6" s="187" t="s">
        <v>16</v>
      </c>
      <c r="K6" s="103" t="s">
        <v>14</v>
      </c>
      <c r="L6" s="189" t="s">
        <v>1</v>
      </c>
      <c r="M6" s="156" t="s">
        <v>15</v>
      </c>
      <c r="N6" s="213" t="s">
        <v>48</v>
      </c>
      <c r="O6" s="201" t="s">
        <v>38</v>
      </c>
      <c r="P6" s="202" t="s">
        <v>2</v>
      </c>
      <c r="Q6" s="102" t="s">
        <v>39</v>
      </c>
    </row>
    <row r="7" spans="1:17" s="11" customFormat="1" ht="18.75" customHeight="1">
      <c r="A7" s="191">
        <v>1</v>
      </c>
      <c r="B7" s="94" t="s">
        <v>139</v>
      </c>
      <c r="C7" s="94" t="s">
        <v>138</v>
      </c>
      <c r="D7" s="95"/>
      <c r="E7" s="622">
        <v>651003</v>
      </c>
      <c r="F7" s="435"/>
      <c r="G7" s="440">
        <v>55</v>
      </c>
      <c r="H7" s="95">
        <v>1</v>
      </c>
      <c r="I7" s="95"/>
      <c r="J7" s="188"/>
      <c r="K7" s="186"/>
      <c r="L7" s="190"/>
      <c r="M7" s="186"/>
      <c r="N7" s="180"/>
      <c r="O7" s="417"/>
      <c r="P7" s="113"/>
      <c r="Q7" s="96"/>
    </row>
    <row r="8" spans="1:17" s="11" customFormat="1" ht="18.75" customHeight="1">
      <c r="A8" s="191">
        <v>2</v>
      </c>
      <c r="B8" s="94" t="s">
        <v>153</v>
      </c>
      <c r="C8" s="94" t="s">
        <v>146</v>
      </c>
      <c r="D8" s="95"/>
      <c r="E8" s="438" t="s">
        <v>154</v>
      </c>
      <c r="F8" s="447"/>
      <c r="G8" s="447">
        <v>55</v>
      </c>
      <c r="H8" s="95">
        <v>2</v>
      </c>
      <c r="I8" s="95"/>
      <c r="J8" s="188"/>
      <c r="K8" s="186"/>
      <c r="L8" s="190"/>
      <c r="M8" s="186"/>
      <c r="N8" s="180"/>
      <c r="O8" s="95"/>
      <c r="P8" s="113"/>
      <c r="Q8" s="96"/>
    </row>
    <row r="9" spans="1:17" s="11" customFormat="1" ht="18.75" customHeight="1">
      <c r="A9" s="191">
        <v>3</v>
      </c>
      <c r="B9" s="94" t="s">
        <v>133</v>
      </c>
      <c r="C9" s="94" t="s">
        <v>134</v>
      </c>
      <c r="D9" s="95"/>
      <c r="E9" s="41">
        <v>641115</v>
      </c>
      <c r="F9" s="435"/>
      <c r="G9" s="440">
        <v>55</v>
      </c>
      <c r="H9" s="95">
        <v>3</v>
      </c>
      <c r="I9" s="95"/>
      <c r="J9" s="188"/>
      <c r="K9" s="186"/>
      <c r="L9" s="190"/>
      <c r="M9" s="186"/>
      <c r="N9" s="180"/>
      <c r="O9" s="95"/>
      <c r="P9" s="398"/>
      <c r="Q9" s="214"/>
    </row>
    <row r="10" spans="1:17" s="11" customFormat="1" ht="18.75" customHeight="1">
      <c r="A10" s="191">
        <v>4</v>
      </c>
      <c r="B10" s="94" t="s">
        <v>162</v>
      </c>
      <c r="C10" s="94" t="s">
        <v>130</v>
      </c>
      <c r="D10" s="95"/>
      <c r="E10" s="206" t="s">
        <v>163</v>
      </c>
      <c r="F10" s="112"/>
      <c r="G10" s="112">
        <v>55</v>
      </c>
      <c r="H10" s="95">
        <v>4</v>
      </c>
      <c r="I10" s="95"/>
      <c r="J10" s="188"/>
      <c r="K10" s="186"/>
      <c r="L10" s="190"/>
      <c r="M10" s="186"/>
      <c r="N10" s="180"/>
      <c r="O10" s="95"/>
      <c r="P10" s="397"/>
      <c r="Q10" s="394"/>
    </row>
    <row r="11" spans="1:17" s="11" customFormat="1" ht="18.75" customHeight="1">
      <c r="A11" s="191">
        <v>5</v>
      </c>
      <c r="B11" s="94" t="s">
        <v>129</v>
      </c>
      <c r="C11" s="94" t="s">
        <v>135</v>
      </c>
      <c r="D11" s="95"/>
      <c r="E11" s="206" t="s">
        <v>136</v>
      </c>
      <c r="F11" s="446"/>
      <c r="G11" s="448">
        <v>55</v>
      </c>
      <c r="H11" s="95"/>
      <c r="I11" s="95"/>
      <c r="J11" s="188"/>
      <c r="K11" s="186"/>
      <c r="L11" s="190"/>
      <c r="M11" s="186"/>
      <c r="N11" s="180"/>
      <c r="O11" s="95"/>
      <c r="P11" s="397"/>
      <c r="Q11" s="394"/>
    </row>
    <row r="12" spans="1:17" s="11" customFormat="1" ht="18.75" customHeight="1">
      <c r="A12" s="191">
        <v>6</v>
      </c>
      <c r="B12" s="94" t="s">
        <v>137</v>
      </c>
      <c r="C12" s="94" t="s">
        <v>138</v>
      </c>
      <c r="D12" s="95"/>
      <c r="E12" s="206"/>
      <c r="F12" s="446"/>
      <c r="G12" s="448">
        <v>55</v>
      </c>
      <c r="H12" s="95"/>
      <c r="I12" s="95"/>
      <c r="J12" s="188"/>
      <c r="K12" s="186"/>
      <c r="L12" s="190"/>
      <c r="M12" s="186"/>
      <c r="N12" s="180"/>
      <c r="O12" s="95"/>
      <c r="P12" s="397"/>
      <c r="Q12" s="394"/>
    </row>
    <row r="13" spans="1:17" s="11" customFormat="1" ht="18.75" customHeight="1">
      <c r="A13" s="191">
        <v>7</v>
      </c>
      <c r="B13" s="94" t="s">
        <v>149</v>
      </c>
      <c r="C13" s="94" t="s">
        <v>121</v>
      </c>
      <c r="D13" s="95"/>
      <c r="E13" s="404" t="s">
        <v>150</v>
      </c>
      <c r="F13" s="112"/>
      <c r="G13" s="112">
        <v>55</v>
      </c>
      <c r="H13" s="95"/>
      <c r="I13" s="95"/>
      <c r="J13" s="188"/>
      <c r="K13" s="186"/>
      <c r="L13" s="190"/>
      <c r="M13" s="186"/>
      <c r="N13" s="180"/>
      <c r="O13" s="95"/>
      <c r="P13" s="397"/>
      <c r="Q13" s="394"/>
    </row>
    <row r="14" spans="1:17" s="11" customFormat="1" ht="18.75" customHeight="1">
      <c r="A14" s="191">
        <v>8</v>
      </c>
      <c r="B14" s="94" t="s">
        <v>151</v>
      </c>
      <c r="C14" s="94" t="s">
        <v>130</v>
      </c>
      <c r="D14" s="95"/>
      <c r="E14" s="206" t="s">
        <v>152</v>
      </c>
      <c r="F14" s="112"/>
      <c r="G14" s="112">
        <v>55</v>
      </c>
      <c r="H14" s="95"/>
      <c r="I14" s="95"/>
      <c r="J14" s="188"/>
      <c r="K14" s="186"/>
      <c r="L14" s="190"/>
      <c r="M14" s="186"/>
      <c r="N14" s="180"/>
      <c r="O14" s="95"/>
      <c r="P14" s="397"/>
      <c r="Q14" s="394"/>
    </row>
    <row r="15" spans="1:17" s="11" customFormat="1" ht="18.75" customHeight="1">
      <c r="A15" s="191">
        <v>9</v>
      </c>
      <c r="B15" s="441" t="s">
        <v>168</v>
      </c>
      <c r="C15" s="94"/>
      <c r="D15" s="95"/>
      <c r="E15" s="445"/>
      <c r="F15" s="112"/>
      <c r="G15" s="112">
        <v>55</v>
      </c>
      <c r="H15" s="95"/>
      <c r="I15" s="95"/>
      <c r="J15" s="188"/>
      <c r="K15" s="186"/>
      <c r="L15" s="190"/>
      <c r="M15" s="218"/>
      <c r="N15" s="180"/>
      <c r="O15" s="95"/>
      <c r="P15" s="96"/>
      <c r="Q15" s="96"/>
    </row>
    <row r="16" spans="1:17" s="11" customFormat="1" ht="18.75" customHeight="1">
      <c r="A16" s="191">
        <v>10</v>
      </c>
      <c r="B16" s="94" t="s">
        <v>188</v>
      </c>
      <c r="C16" s="94" t="s">
        <v>186</v>
      </c>
      <c r="D16" s="95"/>
      <c r="E16" s="206" t="s">
        <v>259</v>
      </c>
      <c r="F16" s="112"/>
      <c r="G16" s="112">
        <v>55</v>
      </c>
      <c r="H16" s="95"/>
      <c r="I16" s="95"/>
      <c r="J16" s="188"/>
      <c r="K16" s="186"/>
      <c r="L16" s="190"/>
      <c r="M16" s="218"/>
      <c r="N16" s="180"/>
      <c r="O16" s="95"/>
      <c r="P16" s="113"/>
      <c r="Q16" s="96"/>
    </row>
    <row r="17" spans="1:17" s="11" customFormat="1" ht="18.75" customHeight="1">
      <c r="A17" s="191">
        <v>11</v>
      </c>
      <c r="B17" s="94" t="s">
        <v>216</v>
      </c>
      <c r="C17" s="94" t="s">
        <v>217</v>
      </c>
      <c r="D17" s="95"/>
      <c r="E17" s="206"/>
      <c r="F17" s="112"/>
      <c r="G17" s="112"/>
      <c r="H17" s="95"/>
      <c r="I17" s="95"/>
      <c r="J17" s="188"/>
      <c r="K17" s="186"/>
      <c r="L17" s="190"/>
      <c r="M17" s="218"/>
      <c r="N17" s="180"/>
      <c r="O17" s="95"/>
      <c r="P17" s="113"/>
      <c r="Q17" s="96"/>
    </row>
    <row r="18" spans="1:17" s="11" customFormat="1" ht="18.75" customHeight="1">
      <c r="A18" s="191">
        <v>12</v>
      </c>
      <c r="B18" s="94"/>
      <c r="C18" s="94"/>
      <c r="D18" s="95"/>
      <c r="E18" s="206"/>
      <c r="F18" s="112"/>
      <c r="G18" s="112"/>
      <c r="H18" s="95"/>
      <c r="I18" s="95"/>
      <c r="J18" s="188"/>
      <c r="K18" s="186"/>
      <c r="L18" s="190"/>
      <c r="M18" s="218"/>
      <c r="N18" s="180"/>
      <c r="O18" s="95"/>
      <c r="P18" s="113"/>
      <c r="Q18" s="96"/>
    </row>
    <row r="19" spans="1:17" s="11" customFormat="1" ht="18.75" customHeight="1">
      <c r="A19" s="191">
        <v>13</v>
      </c>
      <c r="B19" s="94"/>
      <c r="C19" s="94"/>
      <c r="D19" s="95"/>
      <c r="E19" s="206"/>
      <c r="F19" s="112"/>
      <c r="G19" s="112"/>
      <c r="H19" s="95"/>
      <c r="I19" s="95"/>
      <c r="J19" s="188"/>
      <c r="K19" s="186"/>
      <c r="L19" s="190"/>
      <c r="M19" s="218"/>
      <c r="N19" s="180"/>
      <c r="O19" s="95"/>
      <c r="P19" s="113"/>
      <c r="Q19" s="96"/>
    </row>
    <row r="20" spans="1:17" s="11" customFormat="1" ht="18.75" customHeight="1">
      <c r="A20" s="191">
        <v>14</v>
      </c>
      <c r="B20" s="94"/>
      <c r="C20" s="94"/>
      <c r="D20" s="95"/>
      <c r="E20" s="206"/>
      <c r="F20" s="112"/>
      <c r="G20" s="112"/>
      <c r="H20" s="95"/>
      <c r="I20" s="95"/>
      <c r="J20" s="188"/>
      <c r="K20" s="186"/>
      <c r="L20" s="190"/>
      <c r="M20" s="218"/>
      <c r="N20" s="180"/>
      <c r="O20" s="95"/>
      <c r="P20" s="113"/>
      <c r="Q20" s="96"/>
    </row>
    <row r="21" spans="1:17" s="11" customFormat="1" ht="18.75" customHeight="1">
      <c r="A21" s="191">
        <v>15</v>
      </c>
      <c r="B21" s="94"/>
      <c r="C21" s="94"/>
      <c r="D21" s="95"/>
      <c r="E21" s="206"/>
      <c r="F21" s="112"/>
      <c r="G21" s="112"/>
      <c r="H21" s="95"/>
      <c r="I21" s="95"/>
      <c r="J21" s="188"/>
      <c r="K21" s="186"/>
      <c r="L21" s="190"/>
      <c r="M21" s="218"/>
      <c r="N21" s="180"/>
      <c r="O21" s="95"/>
      <c r="P21" s="113"/>
      <c r="Q21" s="96"/>
    </row>
    <row r="22" spans="1:17" s="11" customFormat="1" ht="18.75" customHeight="1">
      <c r="A22" s="191">
        <v>16</v>
      </c>
      <c r="B22" s="94"/>
      <c r="C22" s="94"/>
      <c r="D22" s="95"/>
      <c r="E22" s="206"/>
      <c r="F22" s="112"/>
      <c r="G22" s="112"/>
      <c r="H22" s="95"/>
      <c r="I22" s="95"/>
      <c r="J22" s="188"/>
      <c r="K22" s="186"/>
      <c r="L22" s="190"/>
      <c r="M22" s="218"/>
      <c r="N22" s="180"/>
      <c r="O22" s="95"/>
      <c r="P22" s="113"/>
      <c r="Q22" s="96"/>
    </row>
    <row r="23" spans="1:17" s="11" customFormat="1" ht="18.75" customHeight="1">
      <c r="A23" s="191">
        <v>17</v>
      </c>
      <c r="B23" s="94"/>
      <c r="C23" s="94"/>
      <c r="D23" s="95"/>
      <c r="E23" s="206"/>
      <c r="F23" s="112"/>
      <c r="G23" s="112"/>
      <c r="H23" s="95"/>
      <c r="I23" s="95"/>
      <c r="J23" s="188"/>
      <c r="K23" s="186"/>
      <c r="L23" s="190"/>
      <c r="M23" s="218"/>
      <c r="N23" s="180"/>
      <c r="O23" s="95"/>
      <c r="P23" s="113"/>
      <c r="Q23" s="96"/>
    </row>
    <row r="24" spans="1:17" s="11" customFormat="1" ht="18.75" customHeight="1">
      <c r="A24" s="191">
        <v>18</v>
      </c>
      <c r="B24" s="94"/>
      <c r="C24" s="94"/>
      <c r="D24" s="95"/>
      <c r="E24" s="206"/>
      <c r="F24" s="112"/>
      <c r="G24" s="112"/>
      <c r="H24" s="95"/>
      <c r="I24" s="95"/>
      <c r="J24" s="188"/>
      <c r="K24" s="186"/>
      <c r="L24" s="190"/>
      <c r="M24" s="218"/>
      <c r="N24" s="180"/>
      <c r="O24" s="95"/>
      <c r="P24" s="113"/>
      <c r="Q24" s="96"/>
    </row>
    <row r="25" spans="1:17" s="11" customFormat="1" ht="18.75" customHeight="1">
      <c r="A25" s="191">
        <v>19</v>
      </c>
      <c r="B25" s="94"/>
      <c r="C25" s="94"/>
      <c r="D25" s="95"/>
      <c r="E25" s="206"/>
      <c r="F25" s="112"/>
      <c r="G25" s="112"/>
      <c r="H25" s="95"/>
      <c r="I25" s="95"/>
      <c r="J25" s="188"/>
      <c r="K25" s="186"/>
      <c r="L25" s="190"/>
      <c r="M25" s="218"/>
      <c r="N25" s="180"/>
      <c r="O25" s="95"/>
      <c r="P25" s="113"/>
      <c r="Q25" s="96"/>
    </row>
    <row r="26" spans="1:17" s="11" customFormat="1" ht="18.75" customHeight="1">
      <c r="A26" s="191">
        <v>20</v>
      </c>
      <c r="B26" s="94"/>
      <c r="C26" s="94"/>
      <c r="D26" s="95"/>
      <c r="E26" s="206"/>
      <c r="F26" s="112"/>
      <c r="G26" s="112"/>
      <c r="H26" s="95"/>
      <c r="I26" s="95"/>
      <c r="J26" s="188"/>
      <c r="K26" s="186"/>
      <c r="L26" s="190"/>
      <c r="M26" s="218"/>
      <c r="N26" s="180"/>
      <c r="O26" s="95"/>
      <c r="P26" s="113"/>
      <c r="Q26" s="96"/>
    </row>
    <row r="27" spans="1:17" s="11" customFormat="1" ht="18.75" customHeight="1">
      <c r="A27" s="191">
        <v>21</v>
      </c>
      <c r="B27" s="94"/>
      <c r="C27" s="94"/>
      <c r="D27" s="95"/>
      <c r="E27" s="206"/>
      <c r="F27" s="112"/>
      <c r="G27" s="112"/>
      <c r="H27" s="95"/>
      <c r="I27" s="95"/>
      <c r="J27" s="188"/>
      <c r="K27" s="186"/>
      <c r="L27" s="190"/>
      <c r="M27" s="218"/>
      <c r="N27" s="180"/>
      <c r="O27" s="95"/>
      <c r="P27" s="113"/>
      <c r="Q27" s="96"/>
    </row>
    <row r="28" spans="1:17" s="11" customFormat="1" ht="18.75" customHeight="1">
      <c r="A28" s="191">
        <v>22</v>
      </c>
      <c r="B28" s="94"/>
      <c r="C28" s="94"/>
      <c r="D28" s="95"/>
      <c r="E28" s="418"/>
      <c r="F28" s="407"/>
      <c r="G28" s="408"/>
      <c r="H28" s="95"/>
      <c r="I28" s="95"/>
      <c r="J28" s="188"/>
      <c r="K28" s="186"/>
      <c r="L28" s="190"/>
      <c r="M28" s="218"/>
      <c r="N28" s="180"/>
      <c r="O28" s="95"/>
      <c r="P28" s="113"/>
      <c r="Q28" s="96"/>
    </row>
    <row r="29" spans="1:17" s="11" customFormat="1" ht="18.75" customHeight="1">
      <c r="A29" s="191">
        <v>23</v>
      </c>
      <c r="B29" s="94"/>
      <c r="C29" s="94"/>
      <c r="D29" s="95"/>
      <c r="E29" s="419"/>
      <c r="F29" s="112"/>
      <c r="G29" s="112"/>
      <c r="H29" s="95"/>
      <c r="I29" s="95"/>
      <c r="J29" s="188"/>
      <c r="K29" s="186"/>
      <c r="L29" s="190"/>
      <c r="M29" s="218"/>
      <c r="N29" s="180"/>
      <c r="O29" s="95"/>
      <c r="P29" s="113"/>
      <c r="Q29" s="96"/>
    </row>
    <row r="30" spans="1:17" s="11" customFormat="1" ht="18.75" customHeight="1">
      <c r="A30" s="191">
        <v>24</v>
      </c>
      <c r="B30" s="94"/>
      <c r="C30" s="94"/>
      <c r="D30" s="95"/>
      <c r="E30" s="206"/>
      <c r="F30" s="112"/>
      <c r="G30" s="112"/>
      <c r="H30" s="95"/>
      <c r="I30" s="95"/>
      <c r="J30" s="188"/>
      <c r="K30" s="186"/>
      <c r="L30" s="190"/>
      <c r="M30" s="218"/>
      <c r="N30" s="180"/>
      <c r="O30" s="95"/>
      <c r="P30" s="113"/>
      <c r="Q30" s="96"/>
    </row>
    <row r="31" spans="1:17" s="11" customFormat="1" ht="18.75" customHeight="1">
      <c r="A31" s="191">
        <v>25</v>
      </c>
      <c r="B31" s="94"/>
      <c r="C31" s="94"/>
      <c r="D31" s="95"/>
      <c r="E31" s="206"/>
      <c r="F31" s="112"/>
      <c r="G31" s="112"/>
      <c r="H31" s="95"/>
      <c r="I31" s="95"/>
      <c r="J31" s="188"/>
      <c r="K31" s="186"/>
      <c r="L31" s="190"/>
      <c r="M31" s="218"/>
      <c r="N31" s="180"/>
      <c r="O31" s="95"/>
      <c r="P31" s="113"/>
      <c r="Q31" s="96"/>
    </row>
    <row r="32" spans="1:17" s="11" customFormat="1" ht="18.75" customHeight="1">
      <c r="A32" s="191">
        <v>26</v>
      </c>
      <c r="B32" s="94"/>
      <c r="C32" s="94"/>
      <c r="D32" s="95"/>
      <c r="E32" s="404"/>
      <c r="F32" s="112"/>
      <c r="G32" s="112"/>
      <c r="H32" s="95"/>
      <c r="I32" s="95"/>
      <c r="J32" s="188"/>
      <c r="K32" s="186"/>
      <c r="L32" s="190"/>
      <c r="M32" s="218"/>
      <c r="N32" s="180"/>
      <c r="O32" s="95"/>
      <c r="P32" s="113"/>
      <c r="Q32" s="96"/>
    </row>
    <row r="33" spans="1:17" s="11" customFormat="1" ht="18.75" customHeight="1">
      <c r="A33" s="191">
        <v>27</v>
      </c>
      <c r="B33" s="94"/>
      <c r="C33" s="94"/>
      <c r="D33" s="95"/>
      <c r="E33" s="206"/>
      <c r="F33" s="112"/>
      <c r="G33" s="112"/>
      <c r="H33" s="95"/>
      <c r="I33" s="95"/>
      <c r="J33" s="188"/>
      <c r="K33" s="186"/>
      <c r="L33" s="190"/>
      <c r="M33" s="218"/>
      <c r="N33" s="180"/>
      <c r="O33" s="95"/>
      <c r="P33" s="113"/>
      <c r="Q33" s="96"/>
    </row>
    <row r="34" spans="1:17" s="11" customFormat="1" ht="18.75" customHeight="1">
      <c r="A34" s="191">
        <v>28</v>
      </c>
      <c r="B34" s="94"/>
      <c r="C34" s="94"/>
      <c r="D34" s="95"/>
      <c r="E34" s="206"/>
      <c r="F34" s="112"/>
      <c r="G34" s="112"/>
      <c r="H34" s="95"/>
      <c r="I34" s="95"/>
      <c r="J34" s="188"/>
      <c r="K34" s="186"/>
      <c r="L34" s="190"/>
      <c r="M34" s="218"/>
      <c r="N34" s="180"/>
      <c r="O34" s="95"/>
      <c r="P34" s="113"/>
      <c r="Q34" s="96"/>
    </row>
    <row r="35" spans="1:17" s="11" customFormat="1" ht="18.75" customHeight="1">
      <c r="A35" s="191">
        <v>29</v>
      </c>
      <c r="B35" s="94"/>
      <c r="C35" s="94"/>
      <c r="D35" s="95"/>
      <c r="E35" s="206"/>
      <c r="F35" s="112"/>
      <c r="G35" s="112"/>
      <c r="H35" s="95"/>
      <c r="I35" s="95"/>
      <c r="J35" s="188"/>
      <c r="K35" s="186"/>
      <c r="L35" s="190"/>
      <c r="M35" s="218"/>
      <c r="N35" s="180"/>
      <c r="O35" s="95"/>
      <c r="P35" s="113"/>
      <c r="Q35" s="96"/>
    </row>
    <row r="36" spans="1:17" s="11" customFormat="1" ht="18.75" customHeight="1">
      <c r="A36" s="191">
        <v>30</v>
      </c>
      <c r="B36" s="94"/>
      <c r="C36" s="94"/>
      <c r="D36" s="95"/>
      <c r="E36" s="206"/>
      <c r="F36" s="112"/>
      <c r="G36" s="112"/>
      <c r="H36" s="95"/>
      <c r="I36" s="95"/>
      <c r="J36" s="188"/>
      <c r="K36" s="186"/>
      <c r="L36" s="190"/>
      <c r="M36" s="218"/>
      <c r="N36" s="180"/>
      <c r="O36" s="95"/>
      <c r="P36" s="113"/>
      <c r="Q36" s="96"/>
    </row>
    <row r="37" spans="1:17" s="11" customFormat="1" ht="18.75" customHeight="1">
      <c r="A37" s="191">
        <v>31</v>
      </c>
      <c r="B37" s="94"/>
      <c r="C37" s="94"/>
      <c r="D37" s="95"/>
      <c r="E37" s="206"/>
      <c r="F37" s="112"/>
      <c r="G37" s="112"/>
      <c r="H37" s="95"/>
      <c r="I37" s="95"/>
      <c r="J37" s="188"/>
      <c r="K37" s="186"/>
      <c r="L37" s="190"/>
      <c r="M37" s="218"/>
      <c r="N37" s="180"/>
      <c r="O37" s="95"/>
      <c r="P37" s="113"/>
      <c r="Q37" s="96"/>
    </row>
    <row r="38" spans="1:17" s="11" customFormat="1" ht="18.75" customHeight="1">
      <c r="A38" s="191">
        <v>32</v>
      </c>
      <c r="B38" s="94"/>
      <c r="C38" s="94"/>
      <c r="D38" s="95"/>
      <c r="E38" s="206"/>
      <c r="F38" s="112"/>
      <c r="G38" s="112"/>
      <c r="H38" s="395"/>
      <c r="I38" s="221"/>
      <c r="J38" s="188"/>
      <c r="K38" s="186"/>
      <c r="L38" s="190"/>
      <c r="M38" s="218"/>
      <c r="N38" s="180"/>
      <c r="O38" s="96"/>
      <c r="P38" s="113"/>
      <c r="Q38" s="96"/>
    </row>
    <row r="39" spans="1:17" s="11" customFormat="1" ht="18.75" customHeight="1">
      <c r="A39" s="191">
        <v>33</v>
      </c>
      <c r="B39" s="94"/>
      <c r="C39" s="94"/>
      <c r="D39" s="95"/>
      <c r="E39" s="206"/>
      <c r="F39" s="112"/>
      <c r="G39" s="112"/>
      <c r="H39" s="395"/>
      <c r="I39" s="221"/>
      <c r="J39" s="188"/>
      <c r="K39" s="186"/>
      <c r="L39" s="190"/>
      <c r="M39" s="218"/>
      <c r="N39" s="214"/>
      <c r="O39" s="183"/>
      <c r="P39" s="113"/>
      <c r="Q39" s="96"/>
    </row>
    <row r="40" spans="1:17" s="11" customFormat="1" ht="18.75" customHeight="1">
      <c r="A40" s="191">
        <v>34</v>
      </c>
      <c r="B40" s="94"/>
      <c r="C40" s="94"/>
      <c r="D40" s="95"/>
      <c r="E40" s="206"/>
      <c r="F40" s="112"/>
      <c r="G40" s="112"/>
      <c r="H40" s="395"/>
      <c r="I40" s="221"/>
      <c r="J40" s="188" t="e">
        <f>IF(AND(Q40="",#REF!&gt;0,#REF!&lt;5),K40,)</f>
        <v>#REF!</v>
      </c>
      <c r="K40" s="186" t="str">
        <f>IF(D40="","ZZZ9",IF(AND(#REF!&gt;0,#REF!&lt;5),D40&amp;#REF!,D40&amp;"9"))</f>
        <v>ZZZ9</v>
      </c>
      <c r="L40" s="190">
        <f aca="true" t="shared" si="0" ref="L40:L103">IF(Q40="",999,Q40)</f>
        <v>999</v>
      </c>
      <c r="M40" s="218">
        <f aca="true" t="shared" si="1" ref="M40:M103">IF(P40=999,999,1)</f>
        <v>999</v>
      </c>
      <c r="N40" s="214"/>
      <c r="O40" s="183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1">
        <v>35</v>
      </c>
      <c r="B41" s="94"/>
      <c r="C41" s="94"/>
      <c r="D41" s="95"/>
      <c r="E41" s="206"/>
      <c r="F41" s="112"/>
      <c r="G41" s="112"/>
      <c r="H41" s="395"/>
      <c r="I41" s="221"/>
      <c r="J41" s="188" t="e">
        <f>IF(AND(Q41="",#REF!&gt;0,#REF!&lt;5),K41,)</f>
        <v>#REF!</v>
      </c>
      <c r="K41" s="186" t="str">
        <f>IF(D41="","ZZZ9",IF(AND(#REF!&gt;0,#REF!&lt;5),D41&amp;#REF!,D41&amp;"9"))</f>
        <v>ZZZ9</v>
      </c>
      <c r="L41" s="190">
        <f t="shared" si="0"/>
        <v>999</v>
      </c>
      <c r="M41" s="218">
        <f t="shared" si="1"/>
        <v>999</v>
      </c>
      <c r="N41" s="214"/>
      <c r="O41" s="183"/>
      <c r="P41" s="113">
        <f t="shared" si="2"/>
        <v>999</v>
      </c>
      <c r="Q41" s="96"/>
    </row>
    <row r="42" spans="1:17" s="11" customFormat="1" ht="18.75" customHeight="1">
      <c r="A42" s="191">
        <v>36</v>
      </c>
      <c r="B42" s="94"/>
      <c r="C42" s="94"/>
      <c r="D42" s="95"/>
      <c r="E42" s="206"/>
      <c r="F42" s="112"/>
      <c r="G42" s="112"/>
      <c r="H42" s="395"/>
      <c r="I42" s="221"/>
      <c r="J42" s="188" t="e">
        <f>IF(AND(Q42="",#REF!&gt;0,#REF!&lt;5),K42,)</f>
        <v>#REF!</v>
      </c>
      <c r="K42" s="186" t="str">
        <f>IF(D42="","ZZZ9",IF(AND(#REF!&gt;0,#REF!&lt;5),D42&amp;#REF!,D42&amp;"9"))</f>
        <v>ZZZ9</v>
      </c>
      <c r="L42" s="190">
        <f t="shared" si="0"/>
        <v>999</v>
      </c>
      <c r="M42" s="218">
        <f t="shared" si="1"/>
        <v>999</v>
      </c>
      <c r="N42" s="214"/>
      <c r="O42" s="183"/>
      <c r="P42" s="113">
        <f t="shared" si="2"/>
        <v>999</v>
      </c>
      <c r="Q42" s="96"/>
    </row>
    <row r="43" spans="1:17" s="11" customFormat="1" ht="18.75" customHeight="1">
      <c r="A43" s="191">
        <v>37</v>
      </c>
      <c r="B43" s="94"/>
      <c r="C43" s="94"/>
      <c r="D43" s="95"/>
      <c r="E43" s="206"/>
      <c r="F43" s="112"/>
      <c r="G43" s="112"/>
      <c r="H43" s="395"/>
      <c r="I43" s="221"/>
      <c r="J43" s="188" t="e">
        <f>IF(AND(Q43="",#REF!&gt;0,#REF!&lt;5),K43,)</f>
        <v>#REF!</v>
      </c>
      <c r="K43" s="186" t="str">
        <f>IF(D43="","ZZZ9",IF(AND(#REF!&gt;0,#REF!&lt;5),D43&amp;#REF!,D43&amp;"9"))</f>
        <v>ZZZ9</v>
      </c>
      <c r="L43" s="190">
        <f t="shared" si="0"/>
        <v>999</v>
      </c>
      <c r="M43" s="218">
        <f t="shared" si="1"/>
        <v>999</v>
      </c>
      <c r="N43" s="214"/>
      <c r="O43" s="183"/>
      <c r="P43" s="113">
        <f t="shared" si="2"/>
        <v>999</v>
      </c>
      <c r="Q43" s="96"/>
    </row>
    <row r="44" spans="1:17" s="11" customFormat="1" ht="18.75" customHeight="1">
      <c r="A44" s="191">
        <v>38</v>
      </c>
      <c r="B44" s="94"/>
      <c r="C44" s="94"/>
      <c r="D44" s="95"/>
      <c r="E44" s="206"/>
      <c r="F44" s="112"/>
      <c r="G44" s="112"/>
      <c r="H44" s="395"/>
      <c r="I44" s="221"/>
      <c r="J44" s="188" t="e">
        <f>IF(AND(Q44="",#REF!&gt;0,#REF!&lt;5),K44,)</f>
        <v>#REF!</v>
      </c>
      <c r="K44" s="186" t="str">
        <f>IF(D44="","ZZZ9",IF(AND(#REF!&gt;0,#REF!&lt;5),D44&amp;#REF!,D44&amp;"9"))</f>
        <v>ZZZ9</v>
      </c>
      <c r="L44" s="190">
        <f t="shared" si="0"/>
        <v>999</v>
      </c>
      <c r="M44" s="218">
        <f t="shared" si="1"/>
        <v>999</v>
      </c>
      <c r="N44" s="214"/>
      <c r="O44" s="183"/>
      <c r="P44" s="113">
        <f t="shared" si="2"/>
        <v>999</v>
      </c>
      <c r="Q44" s="96"/>
    </row>
    <row r="45" spans="1:17" s="11" customFormat="1" ht="18.75" customHeight="1">
      <c r="A45" s="191">
        <v>39</v>
      </c>
      <c r="B45" s="94"/>
      <c r="C45" s="94"/>
      <c r="D45" s="95"/>
      <c r="E45" s="206"/>
      <c r="F45" s="112"/>
      <c r="G45" s="112"/>
      <c r="H45" s="395"/>
      <c r="I45" s="221"/>
      <c r="J45" s="188" t="e">
        <f>IF(AND(Q45="",#REF!&gt;0,#REF!&lt;5),K45,)</f>
        <v>#REF!</v>
      </c>
      <c r="K45" s="186" t="str">
        <f>IF(D45="","ZZZ9",IF(AND(#REF!&gt;0,#REF!&lt;5),D45&amp;#REF!,D45&amp;"9"))</f>
        <v>ZZZ9</v>
      </c>
      <c r="L45" s="190">
        <f t="shared" si="0"/>
        <v>999</v>
      </c>
      <c r="M45" s="218">
        <f t="shared" si="1"/>
        <v>999</v>
      </c>
      <c r="N45" s="214"/>
      <c r="O45" s="183"/>
      <c r="P45" s="113">
        <f t="shared" si="2"/>
        <v>999</v>
      </c>
      <c r="Q45" s="96"/>
    </row>
    <row r="46" spans="1:17" s="11" customFormat="1" ht="18.75" customHeight="1">
      <c r="A46" s="191">
        <v>40</v>
      </c>
      <c r="B46" s="94"/>
      <c r="C46" s="94"/>
      <c r="D46" s="95"/>
      <c r="E46" s="206"/>
      <c r="F46" s="112"/>
      <c r="G46" s="112"/>
      <c r="H46" s="395"/>
      <c r="I46" s="221"/>
      <c r="J46" s="188" t="e">
        <f>IF(AND(Q46="",#REF!&gt;0,#REF!&lt;5),K46,)</f>
        <v>#REF!</v>
      </c>
      <c r="K46" s="186" t="str">
        <f>IF(D46="","ZZZ9",IF(AND(#REF!&gt;0,#REF!&lt;5),D46&amp;#REF!,D46&amp;"9"))</f>
        <v>ZZZ9</v>
      </c>
      <c r="L46" s="190">
        <f t="shared" si="0"/>
        <v>999</v>
      </c>
      <c r="M46" s="218">
        <f t="shared" si="1"/>
        <v>999</v>
      </c>
      <c r="N46" s="214"/>
      <c r="O46" s="183"/>
      <c r="P46" s="113">
        <f t="shared" si="2"/>
        <v>999</v>
      </c>
      <c r="Q46" s="96"/>
    </row>
    <row r="47" spans="1:17" s="11" customFormat="1" ht="18.75" customHeight="1">
      <c r="A47" s="191">
        <v>41</v>
      </c>
      <c r="B47" s="94"/>
      <c r="C47" s="94"/>
      <c r="D47" s="95"/>
      <c r="E47" s="206"/>
      <c r="F47" s="112"/>
      <c r="G47" s="112"/>
      <c r="H47" s="395"/>
      <c r="I47" s="221"/>
      <c r="J47" s="188" t="e">
        <f>IF(AND(Q47="",#REF!&gt;0,#REF!&lt;5),K47,)</f>
        <v>#REF!</v>
      </c>
      <c r="K47" s="186" t="str">
        <f>IF(D47="","ZZZ9",IF(AND(#REF!&gt;0,#REF!&lt;5),D47&amp;#REF!,D47&amp;"9"))</f>
        <v>ZZZ9</v>
      </c>
      <c r="L47" s="190">
        <f t="shared" si="0"/>
        <v>999</v>
      </c>
      <c r="M47" s="218">
        <f t="shared" si="1"/>
        <v>999</v>
      </c>
      <c r="N47" s="214"/>
      <c r="O47" s="183"/>
      <c r="P47" s="113">
        <f t="shared" si="2"/>
        <v>999</v>
      </c>
      <c r="Q47" s="96"/>
    </row>
    <row r="48" spans="1:17" s="11" customFormat="1" ht="18.75" customHeight="1">
      <c r="A48" s="191">
        <v>42</v>
      </c>
      <c r="B48" s="94"/>
      <c r="C48" s="94"/>
      <c r="D48" s="95"/>
      <c r="E48" s="206"/>
      <c r="F48" s="112"/>
      <c r="G48" s="112"/>
      <c r="H48" s="395"/>
      <c r="I48" s="221"/>
      <c r="J48" s="188" t="e">
        <f>IF(AND(Q48="",#REF!&gt;0,#REF!&lt;5),K48,)</f>
        <v>#REF!</v>
      </c>
      <c r="K48" s="186" t="str">
        <f>IF(D48="","ZZZ9",IF(AND(#REF!&gt;0,#REF!&lt;5),D48&amp;#REF!,D48&amp;"9"))</f>
        <v>ZZZ9</v>
      </c>
      <c r="L48" s="190">
        <f t="shared" si="0"/>
        <v>999</v>
      </c>
      <c r="M48" s="218">
        <f t="shared" si="1"/>
        <v>999</v>
      </c>
      <c r="N48" s="214"/>
      <c r="O48" s="183"/>
      <c r="P48" s="113">
        <f t="shared" si="2"/>
        <v>999</v>
      </c>
      <c r="Q48" s="96"/>
    </row>
    <row r="49" spans="1:17" s="11" customFormat="1" ht="18.75" customHeight="1">
      <c r="A49" s="191">
        <v>43</v>
      </c>
      <c r="B49" s="94"/>
      <c r="C49" s="94"/>
      <c r="D49" s="95"/>
      <c r="E49" s="206"/>
      <c r="F49" s="112"/>
      <c r="G49" s="112"/>
      <c r="H49" s="395"/>
      <c r="I49" s="221"/>
      <c r="J49" s="188" t="e">
        <f>IF(AND(Q49="",#REF!&gt;0,#REF!&lt;5),K49,)</f>
        <v>#REF!</v>
      </c>
      <c r="K49" s="186" t="str">
        <f>IF(D49="","ZZZ9",IF(AND(#REF!&gt;0,#REF!&lt;5),D49&amp;#REF!,D49&amp;"9"))</f>
        <v>ZZZ9</v>
      </c>
      <c r="L49" s="190">
        <f t="shared" si="0"/>
        <v>999</v>
      </c>
      <c r="M49" s="218">
        <f t="shared" si="1"/>
        <v>999</v>
      </c>
      <c r="N49" s="214"/>
      <c r="O49" s="183"/>
      <c r="P49" s="113">
        <f t="shared" si="2"/>
        <v>999</v>
      </c>
      <c r="Q49" s="96"/>
    </row>
    <row r="50" spans="1:17" s="11" customFormat="1" ht="18.75" customHeight="1">
      <c r="A50" s="191">
        <v>44</v>
      </c>
      <c r="B50" s="94"/>
      <c r="C50" s="94"/>
      <c r="D50" s="95"/>
      <c r="E50" s="206"/>
      <c r="F50" s="112"/>
      <c r="G50" s="112"/>
      <c r="H50" s="395"/>
      <c r="I50" s="221"/>
      <c r="J50" s="188" t="e">
        <f>IF(AND(Q50="",#REF!&gt;0,#REF!&lt;5),K50,)</f>
        <v>#REF!</v>
      </c>
      <c r="K50" s="186" t="str">
        <f>IF(D50="","ZZZ9",IF(AND(#REF!&gt;0,#REF!&lt;5),D50&amp;#REF!,D50&amp;"9"))</f>
        <v>ZZZ9</v>
      </c>
      <c r="L50" s="190">
        <f t="shared" si="0"/>
        <v>999</v>
      </c>
      <c r="M50" s="218">
        <f t="shared" si="1"/>
        <v>999</v>
      </c>
      <c r="N50" s="214"/>
      <c r="O50" s="183"/>
      <c r="P50" s="113">
        <f t="shared" si="2"/>
        <v>999</v>
      </c>
      <c r="Q50" s="96"/>
    </row>
    <row r="51" spans="1:17" s="11" customFormat="1" ht="18.75" customHeight="1">
      <c r="A51" s="191">
        <v>45</v>
      </c>
      <c r="B51" s="94"/>
      <c r="C51" s="94"/>
      <c r="D51" s="95"/>
      <c r="E51" s="206"/>
      <c r="F51" s="112"/>
      <c r="G51" s="112"/>
      <c r="H51" s="395"/>
      <c r="I51" s="221"/>
      <c r="J51" s="188" t="e">
        <f>IF(AND(Q51="",#REF!&gt;0,#REF!&lt;5),K51,)</f>
        <v>#REF!</v>
      </c>
      <c r="K51" s="186" t="str">
        <f>IF(D51="","ZZZ9",IF(AND(#REF!&gt;0,#REF!&lt;5),D51&amp;#REF!,D51&amp;"9"))</f>
        <v>ZZZ9</v>
      </c>
      <c r="L51" s="190">
        <f t="shared" si="0"/>
        <v>999</v>
      </c>
      <c r="M51" s="218">
        <f t="shared" si="1"/>
        <v>999</v>
      </c>
      <c r="N51" s="214"/>
      <c r="O51" s="183"/>
      <c r="P51" s="113">
        <f t="shared" si="2"/>
        <v>999</v>
      </c>
      <c r="Q51" s="96"/>
    </row>
    <row r="52" spans="1:17" s="11" customFormat="1" ht="18.75" customHeight="1">
      <c r="A52" s="191">
        <v>46</v>
      </c>
      <c r="B52" s="94"/>
      <c r="C52" s="94"/>
      <c r="D52" s="95"/>
      <c r="E52" s="206"/>
      <c r="F52" s="112"/>
      <c r="G52" s="112"/>
      <c r="H52" s="395"/>
      <c r="I52" s="221"/>
      <c r="J52" s="188" t="e">
        <f>IF(AND(Q52="",#REF!&gt;0,#REF!&lt;5),K52,)</f>
        <v>#REF!</v>
      </c>
      <c r="K52" s="186" t="str">
        <f>IF(D52="","ZZZ9",IF(AND(#REF!&gt;0,#REF!&lt;5),D52&amp;#REF!,D52&amp;"9"))</f>
        <v>ZZZ9</v>
      </c>
      <c r="L52" s="190">
        <f t="shared" si="0"/>
        <v>999</v>
      </c>
      <c r="M52" s="218">
        <f t="shared" si="1"/>
        <v>999</v>
      </c>
      <c r="N52" s="214"/>
      <c r="O52" s="183"/>
      <c r="P52" s="113">
        <f t="shared" si="2"/>
        <v>999</v>
      </c>
      <c r="Q52" s="96"/>
    </row>
    <row r="53" spans="1:17" s="11" customFormat="1" ht="18.75" customHeight="1">
      <c r="A53" s="191">
        <v>47</v>
      </c>
      <c r="B53" s="94"/>
      <c r="C53" s="94"/>
      <c r="D53" s="95"/>
      <c r="E53" s="206"/>
      <c r="F53" s="112"/>
      <c r="G53" s="112"/>
      <c r="H53" s="395"/>
      <c r="I53" s="221"/>
      <c r="J53" s="188" t="e">
        <f>IF(AND(Q53="",#REF!&gt;0,#REF!&lt;5),K53,)</f>
        <v>#REF!</v>
      </c>
      <c r="K53" s="186" t="str">
        <f>IF(D53="","ZZZ9",IF(AND(#REF!&gt;0,#REF!&lt;5),D53&amp;#REF!,D53&amp;"9"))</f>
        <v>ZZZ9</v>
      </c>
      <c r="L53" s="190">
        <f t="shared" si="0"/>
        <v>999</v>
      </c>
      <c r="M53" s="218">
        <f t="shared" si="1"/>
        <v>999</v>
      </c>
      <c r="N53" s="214"/>
      <c r="O53" s="183"/>
      <c r="P53" s="113">
        <f t="shared" si="2"/>
        <v>999</v>
      </c>
      <c r="Q53" s="96"/>
    </row>
    <row r="54" spans="1:17" s="11" customFormat="1" ht="18.75" customHeight="1">
      <c r="A54" s="191">
        <v>48</v>
      </c>
      <c r="B54" s="94"/>
      <c r="C54" s="94"/>
      <c r="D54" s="95"/>
      <c r="E54" s="206"/>
      <c r="F54" s="112"/>
      <c r="G54" s="112"/>
      <c r="H54" s="395"/>
      <c r="I54" s="221"/>
      <c r="J54" s="188" t="e">
        <f>IF(AND(Q54="",#REF!&gt;0,#REF!&lt;5),K54,)</f>
        <v>#REF!</v>
      </c>
      <c r="K54" s="186" t="str">
        <f>IF(D54="","ZZZ9",IF(AND(#REF!&gt;0,#REF!&lt;5),D54&amp;#REF!,D54&amp;"9"))</f>
        <v>ZZZ9</v>
      </c>
      <c r="L54" s="190">
        <f t="shared" si="0"/>
        <v>999</v>
      </c>
      <c r="M54" s="218">
        <f t="shared" si="1"/>
        <v>999</v>
      </c>
      <c r="N54" s="214"/>
      <c r="O54" s="183"/>
      <c r="P54" s="113">
        <f t="shared" si="2"/>
        <v>999</v>
      </c>
      <c r="Q54" s="96"/>
    </row>
    <row r="55" spans="1:17" s="11" customFormat="1" ht="18.75" customHeight="1">
      <c r="A55" s="191">
        <v>49</v>
      </c>
      <c r="B55" s="94"/>
      <c r="C55" s="94"/>
      <c r="D55" s="95"/>
      <c r="E55" s="206"/>
      <c r="F55" s="112"/>
      <c r="G55" s="112"/>
      <c r="H55" s="395"/>
      <c r="I55" s="221"/>
      <c r="J55" s="188" t="e">
        <f>IF(AND(Q55="",#REF!&gt;0,#REF!&lt;5),K55,)</f>
        <v>#REF!</v>
      </c>
      <c r="K55" s="186" t="str">
        <f>IF(D55="","ZZZ9",IF(AND(#REF!&gt;0,#REF!&lt;5),D55&amp;#REF!,D55&amp;"9"))</f>
        <v>ZZZ9</v>
      </c>
      <c r="L55" s="190">
        <f t="shared" si="0"/>
        <v>999</v>
      </c>
      <c r="M55" s="218">
        <f t="shared" si="1"/>
        <v>999</v>
      </c>
      <c r="N55" s="214"/>
      <c r="O55" s="183"/>
      <c r="P55" s="113">
        <f t="shared" si="2"/>
        <v>999</v>
      </c>
      <c r="Q55" s="96"/>
    </row>
    <row r="56" spans="1:17" s="11" customFormat="1" ht="18.75" customHeight="1">
      <c r="A56" s="191">
        <v>50</v>
      </c>
      <c r="B56" s="94"/>
      <c r="C56" s="94"/>
      <c r="D56" s="95"/>
      <c r="E56" s="206"/>
      <c r="F56" s="112"/>
      <c r="G56" s="112"/>
      <c r="H56" s="395"/>
      <c r="I56" s="221"/>
      <c r="J56" s="188" t="e">
        <f>IF(AND(Q56="",#REF!&gt;0,#REF!&lt;5),K56,)</f>
        <v>#REF!</v>
      </c>
      <c r="K56" s="186" t="str">
        <f>IF(D56="","ZZZ9",IF(AND(#REF!&gt;0,#REF!&lt;5),D56&amp;#REF!,D56&amp;"9"))</f>
        <v>ZZZ9</v>
      </c>
      <c r="L56" s="190">
        <f t="shared" si="0"/>
        <v>999</v>
      </c>
      <c r="M56" s="218">
        <f t="shared" si="1"/>
        <v>999</v>
      </c>
      <c r="N56" s="214"/>
      <c r="O56" s="183"/>
      <c r="P56" s="113">
        <f t="shared" si="2"/>
        <v>999</v>
      </c>
      <c r="Q56" s="96"/>
    </row>
    <row r="57" spans="1:17" s="11" customFormat="1" ht="18.75" customHeight="1">
      <c r="A57" s="191">
        <v>51</v>
      </c>
      <c r="B57" s="94"/>
      <c r="C57" s="94"/>
      <c r="D57" s="95"/>
      <c r="E57" s="206"/>
      <c r="F57" s="112"/>
      <c r="G57" s="112"/>
      <c r="H57" s="395"/>
      <c r="I57" s="221"/>
      <c r="J57" s="188" t="e">
        <f>IF(AND(Q57="",#REF!&gt;0,#REF!&lt;5),K57,)</f>
        <v>#REF!</v>
      </c>
      <c r="K57" s="186" t="str">
        <f>IF(D57="","ZZZ9",IF(AND(#REF!&gt;0,#REF!&lt;5),D57&amp;#REF!,D57&amp;"9"))</f>
        <v>ZZZ9</v>
      </c>
      <c r="L57" s="190">
        <f t="shared" si="0"/>
        <v>999</v>
      </c>
      <c r="M57" s="218">
        <f t="shared" si="1"/>
        <v>999</v>
      </c>
      <c r="N57" s="214"/>
      <c r="O57" s="183"/>
      <c r="P57" s="113">
        <f t="shared" si="2"/>
        <v>999</v>
      </c>
      <c r="Q57" s="96"/>
    </row>
    <row r="58" spans="1:17" s="11" customFormat="1" ht="18.75" customHeight="1">
      <c r="A58" s="191">
        <v>52</v>
      </c>
      <c r="B58" s="94"/>
      <c r="C58" s="94"/>
      <c r="D58" s="95"/>
      <c r="E58" s="206"/>
      <c r="F58" s="112"/>
      <c r="G58" s="112"/>
      <c r="H58" s="395"/>
      <c r="I58" s="221"/>
      <c r="J58" s="188" t="e">
        <f>IF(AND(Q58="",#REF!&gt;0,#REF!&lt;5),K58,)</f>
        <v>#REF!</v>
      </c>
      <c r="K58" s="186" t="str">
        <f>IF(D58="","ZZZ9",IF(AND(#REF!&gt;0,#REF!&lt;5),D58&amp;#REF!,D58&amp;"9"))</f>
        <v>ZZZ9</v>
      </c>
      <c r="L58" s="190">
        <f t="shared" si="0"/>
        <v>999</v>
      </c>
      <c r="M58" s="218">
        <f t="shared" si="1"/>
        <v>999</v>
      </c>
      <c r="N58" s="214"/>
      <c r="O58" s="183"/>
      <c r="P58" s="113">
        <f t="shared" si="2"/>
        <v>999</v>
      </c>
      <c r="Q58" s="96"/>
    </row>
    <row r="59" spans="1:17" s="11" customFormat="1" ht="18.75" customHeight="1">
      <c r="A59" s="191">
        <v>53</v>
      </c>
      <c r="B59" s="94"/>
      <c r="C59" s="94"/>
      <c r="D59" s="95"/>
      <c r="E59" s="206"/>
      <c r="F59" s="112"/>
      <c r="G59" s="112"/>
      <c r="H59" s="395"/>
      <c r="I59" s="221"/>
      <c r="J59" s="188" t="e">
        <f>IF(AND(Q59="",#REF!&gt;0,#REF!&lt;5),K59,)</f>
        <v>#REF!</v>
      </c>
      <c r="K59" s="186" t="str">
        <f>IF(D59="","ZZZ9",IF(AND(#REF!&gt;0,#REF!&lt;5),D59&amp;#REF!,D59&amp;"9"))</f>
        <v>ZZZ9</v>
      </c>
      <c r="L59" s="190">
        <f t="shared" si="0"/>
        <v>999</v>
      </c>
      <c r="M59" s="218">
        <f t="shared" si="1"/>
        <v>999</v>
      </c>
      <c r="N59" s="214"/>
      <c r="O59" s="183"/>
      <c r="P59" s="113">
        <f t="shared" si="2"/>
        <v>999</v>
      </c>
      <c r="Q59" s="96"/>
    </row>
    <row r="60" spans="1:17" s="11" customFormat="1" ht="18.75" customHeight="1">
      <c r="A60" s="191">
        <v>54</v>
      </c>
      <c r="B60" s="94"/>
      <c r="C60" s="94"/>
      <c r="D60" s="95"/>
      <c r="E60" s="206"/>
      <c r="F60" s="112"/>
      <c r="G60" s="112"/>
      <c r="H60" s="395"/>
      <c r="I60" s="221"/>
      <c r="J60" s="188" t="e">
        <f>IF(AND(Q60="",#REF!&gt;0,#REF!&lt;5),K60,)</f>
        <v>#REF!</v>
      </c>
      <c r="K60" s="186" t="str">
        <f>IF(D60="","ZZZ9",IF(AND(#REF!&gt;0,#REF!&lt;5),D60&amp;#REF!,D60&amp;"9"))</f>
        <v>ZZZ9</v>
      </c>
      <c r="L60" s="190">
        <f t="shared" si="0"/>
        <v>999</v>
      </c>
      <c r="M60" s="218">
        <f t="shared" si="1"/>
        <v>999</v>
      </c>
      <c r="N60" s="214"/>
      <c r="O60" s="183"/>
      <c r="P60" s="113">
        <f t="shared" si="2"/>
        <v>999</v>
      </c>
      <c r="Q60" s="96"/>
    </row>
    <row r="61" spans="1:17" s="11" customFormat="1" ht="18.75" customHeight="1">
      <c r="A61" s="191">
        <v>55</v>
      </c>
      <c r="B61" s="94"/>
      <c r="C61" s="94"/>
      <c r="D61" s="95"/>
      <c r="E61" s="206"/>
      <c r="F61" s="112"/>
      <c r="G61" s="112"/>
      <c r="H61" s="395"/>
      <c r="I61" s="221"/>
      <c r="J61" s="188" t="e">
        <f>IF(AND(Q61="",#REF!&gt;0,#REF!&lt;5),K61,)</f>
        <v>#REF!</v>
      </c>
      <c r="K61" s="186" t="str">
        <f>IF(D61="","ZZZ9",IF(AND(#REF!&gt;0,#REF!&lt;5),D61&amp;#REF!,D61&amp;"9"))</f>
        <v>ZZZ9</v>
      </c>
      <c r="L61" s="190">
        <f t="shared" si="0"/>
        <v>999</v>
      </c>
      <c r="M61" s="218">
        <f t="shared" si="1"/>
        <v>999</v>
      </c>
      <c r="N61" s="214"/>
      <c r="O61" s="183"/>
      <c r="P61" s="113">
        <f t="shared" si="2"/>
        <v>999</v>
      </c>
      <c r="Q61" s="96"/>
    </row>
    <row r="62" spans="1:17" s="11" customFormat="1" ht="18.75" customHeight="1">
      <c r="A62" s="191">
        <v>56</v>
      </c>
      <c r="B62" s="94"/>
      <c r="C62" s="94"/>
      <c r="D62" s="95"/>
      <c r="E62" s="206"/>
      <c r="F62" s="112"/>
      <c r="G62" s="112"/>
      <c r="H62" s="395"/>
      <c r="I62" s="221"/>
      <c r="J62" s="188" t="e">
        <f>IF(AND(Q62="",#REF!&gt;0,#REF!&lt;5),K62,)</f>
        <v>#REF!</v>
      </c>
      <c r="K62" s="186" t="str">
        <f>IF(D62="","ZZZ9",IF(AND(#REF!&gt;0,#REF!&lt;5),D62&amp;#REF!,D62&amp;"9"))</f>
        <v>ZZZ9</v>
      </c>
      <c r="L62" s="190">
        <f t="shared" si="0"/>
        <v>999</v>
      </c>
      <c r="M62" s="218">
        <f t="shared" si="1"/>
        <v>999</v>
      </c>
      <c r="N62" s="214"/>
      <c r="O62" s="183"/>
      <c r="P62" s="113">
        <f t="shared" si="2"/>
        <v>999</v>
      </c>
      <c r="Q62" s="96"/>
    </row>
    <row r="63" spans="1:17" s="11" customFormat="1" ht="18.75" customHeight="1">
      <c r="A63" s="191">
        <v>57</v>
      </c>
      <c r="B63" s="94"/>
      <c r="C63" s="94"/>
      <c r="D63" s="95"/>
      <c r="E63" s="206"/>
      <c r="F63" s="112"/>
      <c r="G63" s="112"/>
      <c r="H63" s="395"/>
      <c r="I63" s="221"/>
      <c r="J63" s="188" t="e">
        <f>IF(AND(Q63="",#REF!&gt;0,#REF!&lt;5),K63,)</f>
        <v>#REF!</v>
      </c>
      <c r="K63" s="186" t="str">
        <f>IF(D63="","ZZZ9",IF(AND(#REF!&gt;0,#REF!&lt;5),D63&amp;#REF!,D63&amp;"9"))</f>
        <v>ZZZ9</v>
      </c>
      <c r="L63" s="190">
        <f t="shared" si="0"/>
        <v>999</v>
      </c>
      <c r="M63" s="218">
        <f t="shared" si="1"/>
        <v>999</v>
      </c>
      <c r="N63" s="214"/>
      <c r="O63" s="183"/>
      <c r="P63" s="113">
        <f t="shared" si="2"/>
        <v>999</v>
      </c>
      <c r="Q63" s="96"/>
    </row>
    <row r="64" spans="1:17" s="11" customFormat="1" ht="18.75" customHeight="1">
      <c r="A64" s="191">
        <v>58</v>
      </c>
      <c r="B64" s="94"/>
      <c r="C64" s="94"/>
      <c r="D64" s="95"/>
      <c r="E64" s="206"/>
      <c r="F64" s="112"/>
      <c r="G64" s="112"/>
      <c r="H64" s="395"/>
      <c r="I64" s="221"/>
      <c r="J64" s="188" t="e">
        <f>IF(AND(Q64="",#REF!&gt;0,#REF!&lt;5),K64,)</f>
        <v>#REF!</v>
      </c>
      <c r="K64" s="186" t="str">
        <f>IF(D64="","ZZZ9",IF(AND(#REF!&gt;0,#REF!&lt;5),D64&amp;#REF!,D64&amp;"9"))</f>
        <v>ZZZ9</v>
      </c>
      <c r="L64" s="190">
        <f t="shared" si="0"/>
        <v>999</v>
      </c>
      <c r="M64" s="218">
        <f t="shared" si="1"/>
        <v>999</v>
      </c>
      <c r="N64" s="214"/>
      <c r="O64" s="183"/>
      <c r="P64" s="113">
        <f t="shared" si="2"/>
        <v>999</v>
      </c>
      <c r="Q64" s="96"/>
    </row>
    <row r="65" spans="1:17" s="11" customFormat="1" ht="18.75" customHeight="1">
      <c r="A65" s="191">
        <v>59</v>
      </c>
      <c r="B65" s="94"/>
      <c r="C65" s="94"/>
      <c r="D65" s="95"/>
      <c r="E65" s="206"/>
      <c r="F65" s="112"/>
      <c r="G65" s="112"/>
      <c r="H65" s="395"/>
      <c r="I65" s="221"/>
      <c r="J65" s="188" t="e">
        <f>IF(AND(Q65="",#REF!&gt;0,#REF!&lt;5),K65,)</f>
        <v>#REF!</v>
      </c>
      <c r="K65" s="186" t="str">
        <f>IF(D65="","ZZZ9",IF(AND(#REF!&gt;0,#REF!&lt;5),D65&amp;#REF!,D65&amp;"9"))</f>
        <v>ZZZ9</v>
      </c>
      <c r="L65" s="190">
        <f t="shared" si="0"/>
        <v>999</v>
      </c>
      <c r="M65" s="218">
        <f t="shared" si="1"/>
        <v>999</v>
      </c>
      <c r="N65" s="214"/>
      <c r="O65" s="183"/>
      <c r="P65" s="113">
        <f t="shared" si="2"/>
        <v>999</v>
      </c>
      <c r="Q65" s="96"/>
    </row>
    <row r="66" spans="1:17" s="11" customFormat="1" ht="18.75" customHeight="1">
      <c r="A66" s="191">
        <v>60</v>
      </c>
      <c r="B66" s="94"/>
      <c r="C66" s="94"/>
      <c r="D66" s="95"/>
      <c r="E66" s="206"/>
      <c r="F66" s="112"/>
      <c r="G66" s="112"/>
      <c r="H66" s="395"/>
      <c r="I66" s="221"/>
      <c r="J66" s="188" t="e">
        <f>IF(AND(Q66="",#REF!&gt;0,#REF!&lt;5),K66,)</f>
        <v>#REF!</v>
      </c>
      <c r="K66" s="186" t="str">
        <f>IF(D66="","ZZZ9",IF(AND(#REF!&gt;0,#REF!&lt;5),D66&amp;#REF!,D66&amp;"9"))</f>
        <v>ZZZ9</v>
      </c>
      <c r="L66" s="190">
        <f t="shared" si="0"/>
        <v>999</v>
      </c>
      <c r="M66" s="218">
        <f t="shared" si="1"/>
        <v>999</v>
      </c>
      <c r="N66" s="214"/>
      <c r="O66" s="183"/>
      <c r="P66" s="113">
        <f t="shared" si="2"/>
        <v>999</v>
      </c>
      <c r="Q66" s="96"/>
    </row>
    <row r="67" spans="1:17" s="11" customFormat="1" ht="18.75" customHeight="1">
      <c r="A67" s="191">
        <v>61</v>
      </c>
      <c r="B67" s="94"/>
      <c r="C67" s="94"/>
      <c r="D67" s="95"/>
      <c r="E67" s="206"/>
      <c r="F67" s="112"/>
      <c r="G67" s="112"/>
      <c r="H67" s="395"/>
      <c r="I67" s="221"/>
      <c r="J67" s="188" t="e">
        <f>IF(AND(Q67="",#REF!&gt;0,#REF!&lt;5),K67,)</f>
        <v>#REF!</v>
      </c>
      <c r="K67" s="186" t="str">
        <f>IF(D67="","ZZZ9",IF(AND(#REF!&gt;0,#REF!&lt;5),D67&amp;#REF!,D67&amp;"9"))</f>
        <v>ZZZ9</v>
      </c>
      <c r="L67" s="190">
        <f t="shared" si="0"/>
        <v>999</v>
      </c>
      <c r="M67" s="218">
        <f t="shared" si="1"/>
        <v>999</v>
      </c>
      <c r="N67" s="214"/>
      <c r="O67" s="183"/>
      <c r="P67" s="113">
        <f t="shared" si="2"/>
        <v>999</v>
      </c>
      <c r="Q67" s="96"/>
    </row>
    <row r="68" spans="1:17" s="11" customFormat="1" ht="18.75" customHeight="1">
      <c r="A68" s="191">
        <v>62</v>
      </c>
      <c r="B68" s="94"/>
      <c r="C68" s="94"/>
      <c r="D68" s="95"/>
      <c r="E68" s="206"/>
      <c r="F68" s="112"/>
      <c r="G68" s="112"/>
      <c r="H68" s="395"/>
      <c r="I68" s="221"/>
      <c r="J68" s="188" t="e">
        <f>IF(AND(Q68="",#REF!&gt;0,#REF!&lt;5),K68,)</f>
        <v>#REF!</v>
      </c>
      <c r="K68" s="186" t="str">
        <f>IF(D68="","ZZZ9",IF(AND(#REF!&gt;0,#REF!&lt;5),D68&amp;#REF!,D68&amp;"9"))</f>
        <v>ZZZ9</v>
      </c>
      <c r="L68" s="190">
        <f t="shared" si="0"/>
        <v>999</v>
      </c>
      <c r="M68" s="218">
        <f t="shared" si="1"/>
        <v>999</v>
      </c>
      <c r="N68" s="214"/>
      <c r="O68" s="183"/>
      <c r="P68" s="113">
        <f t="shared" si="2"/>
        <v>999</v>
      </c>
      <c r="Q68" s="96"/>
    </row>
    <row r="69" spans="1:17" s="11" customFormat="1" ht="18.75" customHeight="1">
      <c r="A69" s="191">
        <v>63</v>
      </c>
      <c r="B69" s="94"/>
      <c r="C69" s="94"/>
      <c r="D69" s="95"/>
      <c r="E69" s="206"/>
      <c r="F69" s="112"/>
      <c r="G69" s="112"/>
      <c r="H69" s="395"/>
      <c r="I69" s="221"/>
      <c r="J69" s="188" t="e">
        <f>IF(AND(Q69="",#REF!&gt;0,#REF!&lt;5),K69,)</f>
        <v>#REF!</v>
      </c>
      <c r="K69" s="186" t="str">
        <f>IF(D69="","ZZZ9",IF(AND(#REF!&gt;0,#REF!&lt;5),D69&amp;#REF!,D69&amp;"9"))</f>
        <v>ZZZ9</v>
      </c>
      <c r="L69" s="190">
        <f t="shared" si="0"/>
        <v>999</v>
      </c>
      <c r="M69" s="218">
        <f t="shared" si="1"/>
        <v>999</v>
      </c>
      <c r="N69" s="214"/>
      <c r="O69" s="183"/>
      <c r="P69" s="113">
        <f t="shared" si="2"/>
        <v>999</v>
      </c>
      <c r="Q69" s="96"/>
    </row>
    <row r="70" spans="1:17" s="11" customFormat="1" ht="18.75" customHeight="1">
      <c r="A70" s="191">
        <v>64</v>
      </c>
      <c r="B70" s="94"/>
      <c r="C70" s="94"/>
      <c r="D70" s="95"/>
      <c r="E70" s="206"/>
      <c r="F70" s="112"/>
      <c r="G70" s="112"/>
      <c r="H70" s="395"/>
      <c r="I70" s="221"/>
      <c r="J70" s="188" t="e">
        <f>IF(AND(Q70="",#REF!&gt;0,#REF!&lt;5),K70,)</f>
        <v>#REF!</v>
      </c>
      <c r="K70" s="186" t="str">
        <f>IF(D70="","ZZZ9",IF(AND(#REF!&gt;0,#REF!&lt;5),D70&amp;#REF!,D70&amp;"9"))</f>
        <v>ZZZ9</v>
      </c>
      <c r="L70" s="190">
        <f t="shared" si="0"/>
        <v>999</v>
      </c>
      <c r="M70" s="218">
        <f t="shared" si="1"/>
        <v>999</v>
      </c>
      <c r="N70" s="214"/>
      <c r="O70" s="183"/>
      <c r="P70" s="113">
        <f t="shared" si="2"/>
        <v>999</v>
      </c>
      <c r="Q70" s="96"/>
    </row>
    <row r="71" spans="1:17" s="11" customFormat="1" ht="18.75" customHeight="1">
      <c r="A71" s="191">
        <v>65</v>
      </c>
      <c r="B71" s="94"/>
      <c r="C71" s="94"/>
      <c r="D71" s="95"/>
      <c r="E71" s="206"/>
      <c r="F71" s="112"/>
      <c r="G71" s="112"/>
      <c r="H71" s="395"/>
      <c r="I71" s="221"/>
      <c r="J71" s="188" t="e">
        <f>IF(AND(Q71="",#REF!&gt;0,#REF!&lt;5),K71,)</f>
        <v>#REF!</v>
      </c>
      <c r="K71" s="186" t="str">
        <f>IF(D71="","ZZZ9",IF(AND(#REF!&gt;0,#REF!&lt;5),D71&amp;#REF!,D71&amp;"9"))</f>
        <v>ZZZ9</v>
      </c>
      <c r="L71" s="190">
        <f t="shared" si="0"/>
        <v>999</v>
      </c>
      <c r="M71" s="218">
        <f t="shared" si="1"/>
        <v>999</v>
      </c>
      <c r="N71" s="214"/>
      <c r="O71" s="183"/>
      <c r="P71" s="113">
        <f t="shared" si="2"/>
        <v>999</v>
      </c>
      <c r="Q71" s="96"/>
    </row>
    <row r="72" spans="1:17" s="11" customFormat="1" ht="18.75" customHeight="1">
      <c r="A72" s="191">
        <v>66</v>
      </c>
      <c r="B72" s="94"/>
      <c r="C72" s="94"/>
      <c r="D72" s="95"/>
      <c r="E72" s="206"/>
      <c r="F72" s="112"/>
      <c r="G72" s="112"/>
      <c r="H72" s="395"/>
      <c r="I72" s="221"/>
      <c r="J72" s="188" t="e">
        <f>IF(AND(Q72="",#REF!&gt;0,#REF!&lt;5),K72,)</f>
        <v>#REF!</v>
      </c>
      <c r="K72" s="186" t="str">
        <f>IF(D72="","ZZZ9",IF(AND(#REF!&gt;0,#REF!&lt;5),D72&amp;#REF!,D72&amp;"9"))</f>
        <v>ZZZ9</v>
      </c>
      <c r="L72" s="190">
        <f t="shared" si="0"/>
        <v>999</v>
      </c>
      <c r="M72" s="218">
        <f t="shared" si="1"/>
        <v>999</v>
      </c>
      <c r="N72" s="214"/>
      <c r="O72" s="183"/>
      <c r="P72" s="113">
        <f t="shared" si="2"/>
        <v>999</v>
      </c>
      <c r="Q72" s="96"/>
    </row>
    <row r="73" spans="1:17" s="11" customFormat="1" ht="18.75" customHeight="1">
      <c r="A73" s="191">
        <v>67</v>
      </c>
      <c r="B73" s="94"/>
      <c r="C73" s="94"/>
      <c r="D73" s="95"/>
      <c r="E73" s="206"/>
      <c r="F73" s="112"/>
      <c r="G73" s="112"/>
      <c r="H73" s="395"/>
      <c r="I73" s="221"/>
      <c r="J73" s="188" t="e">
        <f>IF(AND(Q73="",#REF!&gt;0,#REF!&lt;5),K73,)</f>
        <v>#REF!</v>
      </c>
      <c r="K73" s="186" t="str">
        <f>IF(D73="","ZZZ9",IF(AND(#REF!&gt;0,#REF!&lt;5),D73&amp;#REF!,D73&amp;"9"))</f>
        <v>ZZZ9</v>
      </c>
      <c r="L73" s="190">
        <f t="shared" si="0"/>
        <v>999</v>
      </c>
      <c r="M73" s="218">
        <f t="shared" si="1"/>
        <v>999</v>
      </c>
      <c r="N73" s="214"/>
      <c r="O73" s="183"/>
      <c r="P73" s="113">
        <f t="shared" si="2"/>
        <v>999</v>
      </c>
      <c r="Q73" s="96"/>
    </row>
    <row r="74" spans="1:17" s="11" customFormat="1" ht="18.75" customHeight="1">
      <c r="A74" s="191">
        <v>68</v>
      </c>
      <c r="B74" s="94"/>
      <c r="C74" s="94"/>
      <c r="D74" s="95"/>
      <c r="E74" s="206"/>
      <c r="F74" s="112"/>
      <c r="G74" s="112"/>
      <c r="H74" s="395"/>
      <c r="I74" s="221"/>
      <c r="J74" s="188" t="e">
        <f>IF(AND(Q74="",#REF!&gt;0,#REF!&lt;5),K74,)</f>
        <v>#REF!</v>
      </c>
      <c r="K74" s="186" t="str">
        <f>IF(D74="","ZZZ9",IF(AND(#REF!&gt;0,#REF!&lt;5),D74&amp;#REF!,D74&amp;"9"))</f>
        <v>ZZZ9</v>
      </c>
      <c r="L74" s="190">
        <f t="shared" si="0"/>
        <v>999</v>
      </c>
      <c r="M74" s="218">
        <f t="shared" si="1"/>
        <v>999</v>
      </c>
      <c r="N74" s="214"/>
      <c r="O74" s="183"/>
      <c r="P74" s="113">
        <f t="shared" si="2"/>
        <v>999</v>
      </c>
      <c r="Q74" s="96"/>
    </row>
    <row r="75" spans="1:17" s="11" customFormat="1" ht="18.75" customHeight="1">
      <c r="A75" s="191">
        <v>69</v>
      </c>
      <c r="B75" s="94"/>
      <c r="C75" s="94"/>
      <c r="D75" s="95"/>
      <c r="E75" s="206"/>
      <c r="F75" s="112"/>
      <c r="G75" s="112"/>
      <c r="H75" s="395"/>
      <c r="I75" s="221"/>
      <c r="J75" s="188" t="e">
        <f>IF(AND(Q75="",#REF!&gt;0,#REF!&lt;5),K75,)</f>
        <v>#REF!</v>
      </c>
      <c r="K75" s="186" t="str">
        <f>IF(D75="","ZZZ9",IF(AND(#REF!&gt;0,#REF!&lt;5),D75&amp;#REF!,D75&amp;"9"))</f>
        <v>ZZZ9</v>
      </c>
      <c r="L75" s="190">
        <f t="shared" si="0"/>
        <v>999</v>
      </c>
      <c r="M75" s="218">
        <f t="shared" si="1"/>
        <v>999</v>
      </c>
      <c r="N75" s="214"/>
      <c r="O75" s="183"/>
      <c r="P75" s="113">
        <f t="shared" si="2"/>
        <v>999</v>
      </c>
      <c r="Q75" s="96"/>
    </row>
    <row r="76" spans="1:17" s="11" customFormat="1" ht="18.75" customHeight="1">
      <c r="A76" s="191">
        <v>70</v>
      </c>
      <c r="B76" s="94"/>
      <c r="C76" s="94"/>
      <c r="D76" s="95"/>
      <c r="E76" s="206"/>
      <c r="F76" s="112"/>
      <c r="G76" s="112"/>
      <c r="H76" s="395"/>
      <c r="I76" s="221"/>
      <c r="J76" s="188" t="e">
        <f>IF(AND(Q76="",#REF!&gt;0,#REF!&lt;5),K76,)</f>
        <v>#REF!</v>
      </c>
      <c r="K76" s="186" t="str">
        <f>IF(D76="","ZZZ9",IF(AND(#REF!&gt;0,#REF!&lt;5),D76&amp;#REF!,D76&amp;"9"))</f>
        <v>ZZZ9</v>
      </c>
      <c r="L76" s="190">
        <f t="shared" si="0"/>
        <v>999</v>
      </c>
      <c r="M76" s="218">
        <f t="shared" si="1"/>
        <v>999</v>
      </c>
      <c r="N76" s="214"/>
      <c r="O76" s="183"/>
      <c r="P76" s="113">
        <f t="shared" si="2"/>
        <v>999</v>
      </c>
      <c r="Q76" s="96"/>
    </row>
    <row r="77" spans="1:17" s="11" customFormat="1" ht="18.75" customHeight="1">
      <c r="A77" s="191">
        <v>71</v>
      </c>
      <c r="B77" s="94"/>
      <c r="C77" s="94"/>
      <c r="D77" s="95"/>
      <c r="E77" s="206"/>
      <c r="F77" s="112"/>
      <c r="G77" s="112"/>
      <c r="H77" s="395"/>
      <c r="I77" s="221"/>
      <c r="J77" s="188" t="e">
        <f>IF(AND(Q77="",#REF!&gt;0,#REF!&lt;5),K77,)</f>
        <v>#REF!</v>
      </c>
      <c r="K77" s="186" t="str">
        <f>IF(D77="","ZZZ9",IF(AND(#REF!&gt;0,#REF!&lt;5),D77&amp;#REF!,D77&amp;"9"))</f>
        <v>ZZZ9</v>
      </c>
      <c r="L77" s="190">
        <f t="shared" si="0"/>
        <v>999</v>
      </c>
      <c r="M77" s="218">
        <f t="shared" si="1"/>
        <v>999</v>
      </c>
      <c r="N77" s="214"/>
      <c r="O77" s="183"/>
      <c r="P77" s="113">
        <f t="shared" si="2"/>
        <v>999</v>
      </c>
      <c r="Q77" s="96"/>
    </row>
    <row r="78" spans="1:17" s="11" customFormat="1" ht="18.75" customHeight="1">
      <c r="A78" s="191">
        <v>72</v>
      </c>
      <c r="B78" s="94"/>
      <c r="C78" s="94"/>
      <c r="D78" s="95"/>
      <c r="E78" s="206"/>
      <c r="F78" s="112"/>
      <c r="G78" s="112"/>
      <c r="H78" s="395"/>
      <c r="I78" s="221"/>
      <c r="J78" s="188" t="e">
        <f>IF(AND(Q78="",#REF!&gt;0,#REF!&lt;5),K78,)</f>
        <v>#REF!</v>
      </c>
      <c r="K78" s="186" t="str">
        <f>IF(D78="","ZZZ9",IF(AND(#REF!&gt;0,#REF!&lt;5),D78&amp;#REF!,D78&amp;"9"))</f>
        <v>ZZZ9</v>
      </c>
      <c r="L78" s="190">
        <f t="shared" si="0"/>
        <v>999</v>
      </c>
      <c r="M78" s="218">
        <f t="shared" si="1"/>
        <v>999</v>
      </c>
      <c r="N78" s="214"/>
      <c r="O78" s="183"/>
      <c r="P78" s="113">
        <f t="shared" si="2"/>
        <v>999</v>
      </c>
      <c r="Q78" s="96"/>
    </row>
    <row r="79" spans="1:17" s="11" customFormat="1" ht="18.75" customHeight="1">
      <c r="A79" s="191">
        <v>73</v>
      </c>
      <c r="B79" s="94"/>
      <c r="C79" s="94"/>
      <c r="D79" s="95"/>
      <c r="E79" s="206"/>
      <c r="F79" s="112"/>
      <c r="G79" s="112"/>
      <c r="H79" s="395"/>
      <c r="I79" s="221"/>
      <c r="J79" s="188" t="e">
        <f>IF(AND(Q79="",#REF!&gt;0,#REF!&lt;5),K79,)</f>
        <v>#REF!</v>
      </c>
      <c r="K79" s="186" t="str">
        <f>IF(D79="","ZZZ9",IF(AND(#REF!&gt;0,#REF!&lt;5),D79&amp;#REF!,D79&amp;"9"))</f>
        <v>ZZZ9</v>
      </c>
      <c r="L79" s="190">
        <f t="shared" si="0"/>
        <v>999</v>
      </c>
      <c r="M79" s="218">
        <f t="shared" si="1"/>
        <v>999</v>
      </c>
      <c r="N79" s="214"/>
      <c r="O79" s="183"/>
      <c r="P79" s="113">
        <f t="shared" si="2"/>
        <v>999</v>
      </c>
      <c r="Q79" s="96"/>
    </row>
    <row r="80" spans="1:17" s="11" customFormat="1" ht="18.75" customHeight="1">
      <c r="A80" s="191">
        <v>74</v>
      </c>
      <c r="B80" s="94"/>
      <c r="C80" s="94"/>
      <c r="D80" s="95"/>
      <c r="E80" s="206"/>
      <c r="F80" s="112"/>
      <c r="G80" s="112"/>
      <c r="H80" s="395"/>
      <c r="I80" s="221"/>
      <c r="J80" s="188" t="e">
        <f>IF(AND(Q80="",#REF!&gt;0,#REF!&lt;5),K80,)</f>
        <v>#REF!</v>
      </c>
      <c r="K80" s="186" t="str">
        <f>IF(D80="","ZZZ9",IF(AND(#REF!&gt;0,#REF!&lt;5),D80&amp;#REF!,D80&amp;"9"))</f>
        <v>ZZZ9</v>
      </c>
      <c r="L80" s="190">
        <f t="shared" si="0"/>
        <v>999</v>
      </c>
      <c r="M80" s="218">
        <f t="shared" si="1"/>
        <v>999</v>
      </c>
      <c r="N80" s="214"/>
      <c r="O80" s="183"/>
      <c r="P80" s="113">
        <f t="shared" si="2"/>
        <v>999</v>
      </c>
      <c r="Q80" s="96"/>
    </row>
    <row r="81" spans="1:17" s="11" customFormat="1" ht="18.75" customHeight="1">
      <c r="A81" s="191">
        <v>75</v>
      </c>
      <c r="B81" s="94"/>
      <c r="C81" s="94"/>
      <c r="D81" s="95"/>
      <c r="E81" s="206"/>
      <c r="F81" s="112"/>
      <c r="G81" s="112"/>
      <c r="H81" s="395"/>
      <c r="I81" s="221"/>
      <c r="J81" s="188" t="e">
        <f>IF(AND(Q81="",#REF!&gt;0,#REF!&lt;5),K81,)</f>
        <v>#REF!</v>
      </c>
      <c r="K81" s="186" t="str">
        <f>IF(D81="","ZZZ9",IF(AND(#REF!&gt;0,#REF!&lt;5),D81&amp;#REF!,D81&amp;"9"))</f>
        <v>ZZZ9</v>
      </c>
      <c r="L81" s="190">
        <f t="shared" si="0"/>
        <v>999</v>
      </c>
      <c r="M81" s="218">
        <f t="shared" si="1"/>
        <v>999</v>
      </c>
      <c r="N81" s="214"/>
      <c r="O81" s="183"/>
      <c r="P81" s="113">
        <f t="shared" si="2"/>
        <v>999</v>
      </c>
      <c r="Q81" s="96"/>
    </row>
    <row r="82" spans="1:17" s="11" customFormat="1" ht="18.75" customHeight="1">
      <c r="A82" s="191">
        <v>76</v>
      </c>
      <c r="B82" s="94"/>
      <c r="C82" s="94"/>
      <c r="D82" s="95"/>
      <c r="E82" s="206"/>
      <c r="F82" s="112"/>
      <c r="G82" s="112"/>
      <c r="H82" s="395"/>
      <c r="I82" s="221"/>
      <c r="J82" s="188" t="e">
        <f>IF(AND(Q82="",#REF!&gt;0,#REF!&lt;5),K82,)</f>
        <v>#REF!</v>
      </c>
      <c r="K82" s="186" t="str">
        <f>IF(D82="","ZZZ9",IF(AND(#REF!&gt;0,#REF!&lt;5),D82&amp;#REF!,D82&amp;"9"))</f>
        <v>ZZZ9</v>
      </c>
      <c r="L82" s="190">
        <f t="shared" si="0"/>
        <v>999</v>
      </c>
      <c r="M82" s="218">
        <f t="shared" si="1"/>
        <v>999</v>
      </c>
      <c r="N82" s="214"/>
      <c r="O82" s="183"/>
      <c r="P82" s="113">
        <f t="shared" si="2"/>
        <v>999</v>
      </c>
      <c r="Q82" s="96"/>
    </row>
    <row r="83" spans="1:17" s="11" customFormat="1" ht="18.75" customHeight="1">
      <c r="A83" s="191">
        <v>77</v>
      </c>
      <c r="B83" s="94"/>
      <c r="C83" s="94"/>
      <c r="D83" s="95"/>
      <c r="E83" s="206"/>
      <c r="F83" s="112"/>
      <c r="G83" s="112"/>
      <c r="H83" s="395"/>
      <c r="I83" s="221"/>
      <c r="J83" s="188" t="e">
        <f>IF(AND(Q83="",#REF!&gt;0,#REF!&lt;5),K83,)</f>
        <v>#REF!</v>
      </c>
      <c r="K83" s="186" t="str">
        <f>IF(D83="","ZZZ9",IF(AND(#REF!&gt;0,#REF!&lt;5),D83&amp;#REF!,D83&amp;"9"))</f>
        <v>ZZZ9</v>
      </c>
      <c r="L83" s="190">
        <f t="shared" si="0"/>
        <v>999</v>
      </c>
      <c r="M83" s="218">
        <f t="shared" si="1"/>
        <v>999</v>
      </c>
      <c r="N83" s="214"/>
      <c r="O83" s="183"/>
      <c r="P83" s="113">
        <f t="shared" si="2"/>
        <v>999</v>
      </c>
      <c r="Q83" s="96"/>
    </row>
    <row r="84" spans="1:17" s="11" customFormat="1" ht="18.75" customHeight="1">
      <c r="A84" s="191">
        <v>78</v>
      </c>
      <c r="B84" s="94"/>
      <c r="C84" s="94"/>
      <c r="D84" s="95"/>
      <c r="E84" s="206"/>
      <c r="F84" s="112"/>
      <c r="G84" s="112"/>
      <c r="H84" s="395"/>
      <c r="I84" s="221"/>
      <c r="J84" s="188" t="e">
        <f>IF(AND(Q84="",#REF!&gt;0,#REF!&lt;5),K84,)</f>
        <v>#REF!</v>
      </c>
      <c r="K84" s="186" t="str">
        <f>IF(D84="","ZZZ9",IF(AND(#REF!&gt;0,#REF!&lt;5),D84&amp;#REF!,D84&amp;"9"))</f>
        <v>ZZZ9</v>
      </c>
      <c r="L84" s="190">
        <f t="shared" si="0"/>
        <v>999</v>
      </c>
      <c r="M84" s="218">
        <f t="shared" si="1"/>
        <v>999</v>
      </c>
      <c r="N84" s="214"/>
      <c r="O84" s="183"/>
      <c r="P84" s="113">
        <f t="shared" si="2"/>
        <v>999</v>
      </c>
      <c r="Q84" s="96"/>
    </row>
    <row r="85" spans="1:17" s="11" customFormat="1" ht="18.75" customHeight="1">
      <c r="A85" s="191">
        <v>79</v>
      </c>
      <c r="B85" s="94"/>
      <c r="C85" s="94"/>
      <c r="D85" s="95"/>
      <c r="E85" s="206"/>
      <c r="F85" s="112"/>
      <c r="G85" s="112"/>
      <c r="H85" s="395"/>
      <c r="I85" s="221"/>
      <c r="J85" s="188" t="e">
        <f>IF(AND(Q85="",#REF!&gt;0,#REF!&lt;5),K85,)</f>
        <v>#REF!</v>
      </c>
      <c r="K85" s="186" t="str">
        <f>IF(D85="","ZZZ9",IF(AND(#REF!&gt;0,#REF!&lt;5),D85&amp;#REF!,D85&amp;"9"))</f>
        <v>ZZZ9</v>
      </c>
      <c r="L85" s="190">
        <f t="shared" si="0"/>
        <v>999</v>
      </c>
      <c r="M85" s="218">
        <f t="shared" si="1"/>
        <v>999</v>
      </c>
      <c r="N85" s="214"/>
      <c r="O85" s="183"/>
      <c r="P85" s="113">
        <f t="shared" si="2"/>
        <v>999</v>
      </c>
      <c r="Q85" s="96"/>
    </row>
    <row r="86" spans="1:17" s="11" customFormat="1" ht="18.75" customHeight="1">
      <c r="A86" s="191">
        <v>80</v>
      </c>
      <c r="B86" s="94"/>
      <c r="C86" s="94"/>
      <c r="D86" s="95"/>
      <c r="E86" s="206"/>
      <c r="F86" s="112"/>
      <c r="G86" s="112"/>
      <c r="H86" s="395"/>
      <c r="I86" s="221"/>
      <c r="J86" s="188" t="e">
        <f>IF(AND(Q86="",#REF!&gt;0,#REF!&lt;5),K86,)</f>
        <v>#REF!</v>
      </c>
      <c r="K86" s="186" t="str">
        <f>IF(D86="","ZZZ9",IF(AND(#REF!&gt;0,#REF!&lt;5),D86&amp;#REF!,D86&amp;"9"))</f>
        <v>ZZZ9</v>
      </c>
      <c r="L86" s="190">
        <f t="shared" si="0"/>
        <v>999</v>
      </c>
      <c r="M86" s="218">
        <f t="shared" si="1"/>
        <v>999</v>
      </c>
      <c r="N86" s="214"/>
      <c r="O86" s="183"/>
      <c r="P86" s="113">
        <f t="shared" si="2"/>
        <v>999</v>
      </c>
      <c r="Q86" s="96"/>
    </row>
    <row r="87" spans="1:17" s="11" customFormat="1" ht="18.75" customHeight="1">
      <c r="A87" s="191">
        <v>81</v>
      </c>
      <c r="B87" s="94"/>
      <c r="C87" s="94"/>
      <c r="D87" s="95"/>
      <c r="E87" s="206"/>
      <c r="F87" s="112"/>
      <c r="G87" s="112"/>
      <c r="H87" s="395"/>
      <c r="I87" s="221"/>
      <c r="J87" s="188" t="e">
        <f>IF(AND(Q87="",#REF!&gt;0,#REF!&lt;5),K87,)</f>
        <v>#REF!</v>
      </c>
      <c r="K87" s="186" t="str">
        <f>IF(D87="","ZZZ9",IF(AND(#REF!&gt;0,#REF!&lt;5),D87&amp;#REF!,D87&amp;"9"))</f>
        <v>ZZZ9</v>
      </c>
      <c r="L87" s="190">
        <f t="shared" si="0"/>
        <v>999</v>
      </c>
      <c r="M87" s="218">
        <f t="shared" si="1"/>
        <v>999</v>
      </c>
      <c r="N87" s="214"/>
      <c r="O87" s="183"/>
      <c r="P87" s="113">
        <f t="shared" si="2"/>
        <v>999</v>
      </c>
      <c r="Q87" s="96"/>
    </row>
    <row r="88" spans="1:17" s="11" customFormat="1" ht="18.75" customHeight="1">
      <c r="A88" s="191">
        <v>82</v>
      </c>
      <c r="B88" s="94"/>
      <c r="C88" s="94"/>
      <c r="D88" s="95"/>
      <c r="E88" s="206"/>
      <c r="F88" s="112"/>
      <c r="G88" s="112"/>
      <c r="H88" s="395"/>
      <c r="I88" s="221"/>
      <c r="J88" s="188" t="e">
        <f>IF(AND(Q88="",#REF!&gt;0,#REF!&lt;5),K88,)</f>
        <v>#REF!</v>
      </c>
      <c r="K88" s="186" t="str">
        <f>IF(D88="","ZZZ9",IF(AND(#REF!&gt;0,#REF!&lt;5),D88&amp;#REF!,D88&amp;"9"))</f>
        <v>ZZZ9</v>
      </c>
      <c r="L88" s="190">
        <f t="shared" si="0"/>
        <v>999</v>
      </c>
      <c r="M88" s="218">
        <f t="shared" si="1"/>
        <v>999</v>
      </c>
      <c r="N88" s="214"/>
      <c r="O88" s="183"/>
      <c r="P88" s="113">
        <f t="shared" si="2"/>
        <v>999</v>
      </c>
      <c r="Q88" s="96"/>
    </row>
    <row r="89" spans="1:17" s="11" customFormat="1" ht="18.75" customHeight="1">
      <c r="A89" s="191">
        <v>83</v>
      </c>
      <c r="B89" s="94"/>
      <c r="C89" s="94"/>
      <c r="D89" s="95"/>
      <c r="E89" s="206"/>
      <c r="F89" s="112"/>
      <c r="G89" s="112"/>
      <c r="H89" s="395"/>
      <c r="I89" s="221"/>
      <c r="J89" s="188" t="e">
        <f>IF(AND(Q89="",#REF!&gt;0,#REF!&lt;5),K89,)</f>
        <v>#REF!</v>
      </c>
      <c r="K89" s="186" t="str">
        <f>IF(D89="","ZZZ9",IF(AND(#REF!&gt;0,#REF!&lt;5),D89&amp;#REF!,D89&amp;"9"))</f>
        <v>ZZZ9</v>
      </c>
      <c r="L89" s="190">
        <f t="shared" si="0"/>
        <v>999</v>
      </c>
      <c r="M89" s="218">
        <f t="shared" si="1"/>
        <v>999</v>
      </c>
      <c r="N89" s="214"/>
      <c r="O89" s="183"/>
      <c r="P89" s="113">
        <f t="shared" si="2"/>
        <v>999</v>
      </c>
      <c r="Q89" s="96"/>
    </row>
    <row r="90" spans="1:17" s="11" customFormat="1" ht="18.75" customHeight="1">
      <c r="A90" s="191">
        <v>84</v>
      </c>
      <c r="B90" s="94"/>
      <c r="C90" s="94"/>
      <c r="D90" s="95"/>
      <c r="E90" s="206"/>
      <c r="F90" s="112"/>
      <c r="G90" s="112"/>
      <c r="H90" s="395"/>
      <c r="I90" s="221"/>
      <c r="J90" s="188" t="e">
        <f>IF(AND(Q90="",#REF!&gt;0,#REF!&lt;5),K90,)</f>
        <v>#REF!</v>
      </c>
      <c r="K90" s="186" t="str">
        <f>IF(D90="","ZZZ9",IF(AND(#REF!&gt;0,#REF!&lt;5),D90&amp;#REF!,D90&amp;"9"))</f>
        <v>ZZZ9</v>
      </c>
      <c r="L90" s="190">
        <f t="shared" si="0"/>
        <v>999</v>
      </c>
      <c r="M90" s="218">
        <f t="shared" si="1"/>
        <v>999</v>
      </c>
      <c r="N90" s="214"/>
      <c r="O90" s="183"/>
      <c r="P90" s="113">
        <f t="shared" si="2"/>
        <v>999</v>
      </c>
      <c r="Q90" s="96"/>
    </row>
    <row r="91" spans="1:17" s="11" customFormat="1" ht="18.75" customHeight="1">
      <c r="A91" s="191">
        <v>85</v>
      </c>
      <c r="B91" s="94"/>
      <c r="C91" s="94"/>
      <c r="D91" s="95"/>
      <c r="E91" s="206"/>
      <c r="F91" s="112"/>
      <c r="G91" s="112"/>
      <c r="H91" s="395"/>
      <c r="I91" s="221"/>
      <c r="J91" s="188" t="e">
        <f>IF(AND(Q91="",#REF!&gt;0,#REF!&lt;5),K91,)</f>
        <v>#REF!</v>
      </c>
      <c r="K91" s="186" t="str">
        <f>IF(D91="","ZZZ9",IF(AND(#REF!&gt;0,#REF!&lt;5),D91&amp;#REF!,D91&amp;"9"))</f>
        <v>ZZZ9</v>
      </c>
      <c r="L91" s="190">
        <f t="shared" si="0"/>
        <v>999</v>
      </c>
      <c r="M91" s="218">
        <f t="shared" si="1"/>
        <v>999</v>
      </c>
      <c r="N91" s="214"/>
      <c r="O91" s="183"/>
      <c r="P91" s="113">
        <f t="shared" si="2"/>
        <v>999</v>
      </c>
      <c r="Q91" s="96"/>
    </row>
    <row r="92" spans="1:17" s="11" customFormat="1" ht="18.75" customHeight="1">
      <c r="A92" s="191">
        <v>86</v>
      </c>
      <c r="B92" s="94"/>
      <c r="C92" s="94"/>
      <c r="D92" s="95"/>
      <c r="E92" s="206"/>
      <c r="F92" s="112"/>
      <c r="G92" s="112"/>
      <c r="H92" s="395"/>
      <c r="I92" s="221"/>
      <c r="J92" s="188" t="e">
        <f>IF(AND(Q92="",#REF!&gt;0,#REF!&lt;5),K92,)</f>
        <v>#REF!</v>
      </c>
      <c r="K92" s="186" t="str">
        <f>IF(D92="","ZZZ9",IF(AND(#REF!&gt;0,#REF!&lt;5),D92&amp;#REF!,D92&amp;"9"))</f>
        <v>ZZZ9</v>
      </c>
      <c r="L92" s="190">
        <f t="shared" si="0"/>
        <v>999</v>
      </c>
      <c r="M92" s="218">
        <f t="shared" si="1"/>
        <v>999</v>
      </c>
      <c r="N92" s="214"/>
      <c r="O92" s="183"/>
      <c r="P92" s="113">
        <f t="shared" si="2"/>
        <v>999</v>
      </c>
      <c r="Q92" s="96"/>
    </row>
    <row r="93" spans="1:17" s="11" customFormat="1" ht="18.75" customHeight="1">
      <c r="A93" s="191">
        <v>87</v>
      </c>
      <c r="B93" s="94"/>
      <c r="C93" s="94"/>
      <c r="D93" s="95"/>
      <c r="E93" s="206"/>
      <c r="F93" s="112"/>
      <c r="G93" s="112"/>
      <c r="H93" s="395"/>
      <c r="I93" s="221"/>
      <c r="J93" s="188" t="e">
        <f>IF(AND(Q93="",#REF!&gt;0,#REF!&lt;5),K93,)</f>
        <v>#REF!</v>
      </c>
      <c r="K93" s="186" t="str">
        <f>IF(D93="","ZZZ9",IF(AND(#REF!&gt;0,#REF!&lt;5),D93&amp;#REF!,D93&amp;"9"))</f>
        <v>ZZZ9</v>
      </c>
      <c r="L93" s="190">
        <f t="shared" si="0"/>
        <v>999</v>
      </c>
      <c r="M93" s="218">
        <f t="shared" si="1"/>
        <v>999</v>
      </c>
      <c r="N93" s="214"/>
      <c r="O93" s="183"/>
      <c r="P93" s="113">
        <f t="shared" si="2"/>
        <v>999</v>
      </c>
      <c r="Q93" s="96"/>
    </row>
    <row r="94" spans="1:17" s="11" customFormat="1" ht="18.75" customHeight="1">
      <c r="A94" s="191">
        <v>88</v>
      </c>
      <c r="B94" s="94"/>
      <c r="C94" s="94"/>
      <c r="D94" s="95"/>
      <c r="E94" s="206"/>
      <c r="F94" s="112"/>
      <c r="G94" s="112"/>
      <c r="H94" s="395"/>
      <c r="I94" s="221"/>
      <c r="J94" s="188" t="e">
        <f>IF(AND(Q94="",#REF!&gt;0,#REF!&lt;5),K94,)</f>
        <v>#REF!</v>
      </c>
      <c r="K94" s="186" t="str">
        <f>IF(D94="","ZZZ9",IF(AND(#REF!&gt;0,#REF!&lt;5),D94&amp;#REF!,D94&amp;"9"))</f>
        <v>ZZZ9</v>
      </c>
      <c r="L94" s="190">
        <f t="shared" si="0"/>
        <v>999</v>
      </c>
      <c r="M94" s="218">
        <f t="shared" si="1"/>
        <v>999</v>
      </c>
      <c r="N94" s="214"/>
      <c r="O94" s="183"/>
      <c r="P94" s="113">
        <f t="shared" si="2"/>
        <v>999</v>
      </c>
      <c r="Q94" s="96"/>
    </row>
    <row r="95" spans="1:17" s="11" customFormat="1" ht="18.75" customHeight="1">
      <c r="A95" s="191">
        <v>89</v>
      </c>
      <c r="B95" s="94"/>
      <c r="C95" s="94"/>
      <c r="D95" s="95"/>
      <c r="E95" s="206"/>
      <c r="F95" s="112"/>
      <c r="G95" s="112"/>
      <c r="H95" s="395"/>
      <c r="I95" s="221"/>
      <c r="J95" s="188" t="e">
        <f>IF(AND(Q95="",#REF!&gt;0,#REF!&lt;5),K95,)</f>
        <v>#REF!</v>
      </c>
      <c r="K95" s="186" t="str">
        <f>IF(D95="","ZZZ9",IF(AND(#REF!&gt;0,#REF!&lt;5),D95&amp;#REF!,D95&amp;"9"))</f>
        <v>ZZZ9</v>
      </c>
      <c r="L95" s="190">
        <f t="shared" si="0"/>
        <v>999</v>
      </c>
      <c r="M95" s="218">
        <f t="shared" si="1"/>
        <v>999</v>
      </c>
      <c r="N95" s="214"/>
      <c r="O95" s="183"/>
      <c r="P95" s="113">
        <f t="shared" si="2"/>
        <v>999</v>
      </c>
      <c r="Q95" s="96"/>
    </row>
    <row r="96" spans="1:17" s="11" customFormat="1" ht="18.75" customHeight="1">
      <c r="A96" s="191">
        <v>90</v>
      </c>
      <c r="B96" s="94"/>
      <c r="C96" s="94"/>
      <c r="D96" s="95"/>
      <c r="E96" s="206"/>
      <c r="F96" s="112"/>
      <c r="G96" s="112"/>
      <c r="H96" s="395"/>
      <c r="I96" s="221"/>
      <c r="J96" s="188" t="e">
        <f>IF(AND(Q96="",#REF!&gt;0,#REF!&lt;5),K96,)</f>
        <v>#REF!</v>
      </c>
      <c r="K96" s="186" t="str">
        <f>IF(D96="","ZZZ9",IF(AND(#REF!&gt;0,#REF!&lt;5),D96&amp;#REF!,D96&amp;"9"))</f>
        <v>ZZZ9</v>
      </c>
      <c r="L96" s="190">
        <f t="shared" si="0"/>
        <v>999</v>
      </c>
      <c r="M96" s="218">
        <f t="shared" si="1"/>
        <v>999</v>
      </c>
      <c r="N96" s="214"/>
      <c r="O96" s="183"/>
      <c r="P96" s="113">
        <f t="shared" si="2"/>
        <v>999</v>
      </c>
      <c r="Q96" s="96"/>
    </row>
    <row r="97" spans="1:17" s="11" customFormat="1" ht="18.75" customHeight="1">
      <c r="A97" s="191">
        <v>91</v>
      </c>
      <c r="B97" s="94"/>
      <c r="C97" s="94"/>
      <c r="D97" s="95"/>
      <c r="E97" s="206"/>
      <c r="F97" s="112"/>
      <c r="G97" s="112"/>
      <c r="H97" s="395"/>
      <c r="I97" s="221"/>
      <c r="J97" s="188" t="e">
        <f>IF(AND(Q97="",#REF!&gt;0,#REF!&lt;5),K97,)</f>
        <v>#REF!</v>
      </c>
      <c r="K97" s="186" t="str">
        <f>IF(D97="","ZZZ9",IF(AND(#REF!&gt;0,#REF!&lt;5),D97&amp;#REF!,D97&amp;"9"))</f>
        <v>ZZZ9</v>
      </c>
      <c r="L97" s="190">
        <f t="shared" si="0"/>
        <v>999</v>
      </c>
      <c r="M97" s="218">
        <f t="shared" si="1"/>
        <v>999</v>
      </c>
      <c r="N97" s="214"/>
      <c r="O97" s="183"/>
      <c r="P97" s="113">
        <f t="shared" si="2"/>
        <v>999</v>
      </c>
      <c r="Q97" s="96"/>
    </row>
    <row r="98" spans="1:17" s="11" customFormat="1" ht="18.75" customHeight="1">
      <c r="A98" s="191">
        <v>92</v>
      </c>
      <c r="B98" s="94"/>
      <c r="C98" s="94"/>
      <c r="D98" s="95"/>
      <c r="E98" s="206"/>
      <c r="F98" s="112"/>
      <c r="G98" s="112"/>
      <c r="H98" s="395"/>
      <c r="I98" s="221"/>
      <c r="J98" s="188" t="e">
        <f>IF(AND(Q98="",#REF!&gt;0,#REF!&lt;5),K98,)</f>
        <v>#REF!</v>
      </c>
      <c r="K98" s="186" t="str">
        <f>IF(D98="","ZZZ9",IF(AND(#REF!&gt;0,#REF!&lt;5),D98&amp;#REF!,D98&amp;"9"))</f>
        <v>ZZZ9</v>
      </c>
      <c r="L98" s="190">
        <f t="shared" si="0"/>
        <v>999</v>
      </c>
      <c r="M98" s="218">
        <f t="shared" si="1"/>
        <v>999</v>
      </c>
      <c r="N98" s="214"/>
      <c r="O98" s="183"/>
      <c r="P98" s="113">
        <f t="shared" si="2"/>
        <v>999</v>
      </c>
      <c r="Q98" s="96"/>
    </row>
    <row r="99" spans="1:17" s="11" customFormat="1" ht="18.75" customHeight="1">
      <c r="A99" s="191">
        <v>93</v>
      </c>
      <c r="B99" s="94"/>
      <c r="C99" s="94"/>
      <c r="D99" s="95"/>
      <c r="E99" s="206"/>
      <c r="F99" s="112"/>
      <c r="G99" s="112"/>
      <c r="H99" s="395"/>
      <c r="I99" s="221"/>
      <c r="J99" s="188" t="e">
        <f>IF(AND(Q99="",#REF!&gt;0,#REF!&lt;5),K99,)</f>
        <v>#REF!</v>
      </c>
      <c r="K99" s="186" t="str">
        <f>IF(D99="","ZZZ9",IF(AND(#REF!&gt;0,#REF!&lt;5),D99&amp;#REF!,D99&amp;"9"))</f>
        <v>ZZZ9</v>
      </c>
      <c r="L99" s="190">
        <f t="shared" si="0"/>
        <v>999</v>
      </c>
      <c r="M99" s="218">
        <f t="shared" si="1"/>
        <v>999</v>
      </c>
      <c r="N99" s="214"/>
      <c r="O99" s="183"/>
      <c r="P99" s="113">
        <f t="shared" si="2"/>
        <v>999</v>
      </c>
      <c r="Q99" s="96"/>
    </row>
    <row r="100" spans="1:17" s="11" customFormat="1" ht="18.75" customHeight="1">
      <c r="A100" s="191">
        <v>94</v>
      </c>
      <c r="B100" s="94"/>
      <c r="C100" s="94"/>
      <c r="D100" s="95"/>
      <c r="E100" s="206"/>
      <c r="F100" s="112"/>
      <c r="G100" s="112"/>
      <c r="H100" s="395"/>
      <c r="I100" s="221"/>
      <c r="J100" s="188" t="e">
        <f>IF(AND(Q100="",#REF!&gt;0,#REF!&lt;5),K100,)</f>
        <v>#REF!</v>
      </c>
      <c r="K100" s="186" t="str">
        <f>IF(D100="","ZZZ9",IF(AND(#REF!&gt;0,#REF!&lt;5),D100&amp;#REF!,D100&amp;"9"))</f>
        <v>ZZZ9</v>
      </c>
      <c r="L100" s="190">
        <f t="shared" si="0"/>
        <v>999</v>
      </c>
      <c r="M100" s="218">
        <f t="shared" si="1"/>
        <v>999</v>
      </c>
      <c r="N100" s="214"/>
      <c r="O100" s="183"/>
      <c r="P100" s="113">
        <f t="shared" si="2"/>
        <v>999</v>
      </c>
      <c r="Q100" s="96"/>
    </row>
    <row r="101" spans="1:17" s="11" customFormat="1" ht="18.75" customHeight="1">
      <c r="A101" s="191">
        <v>95</v>
      </c>
      <c r="B101" s="94"/>
      <c r="C101" s="94"/>
      <c r="D101" s="95"/>
      <c r="E101" s="206"/>
      <c r="F101" s="112"/>
      <c r="G101" s="112"/>
      <c r="H101" s="395"/>
      <c r="I101" s="221"/>
      <c r="J101" s="188" t="e">
        <f>IF(AND(Q101="",#REF!&gt;0,#REF!&lt;5),K101,)</f>
        <v>#REF!</v>
      </c>
      <c r="K101" s="186" t="str">
        <f>IF(D101="","ZZZ9",IF(AND(#REF!&gt;0,#REF!&lt;5),D101&amp;#REF!,D101&amp;"9"))</f>
        <v>ZZZ9</v>
      </c>
      <c r="L101" s="190">
        <f t="shared" si="0"/>
        <v>999</v>
      </c>
      <c r="M101" s="218">
        <f t="shared" si="1"/>
        <v>999</v>
      </c>
      <c r="N101" s="214"/>
      <c r="O101" s="183"/>
      <c r="P101" s="113">
        <f t="shared" si="2"/>
        <v>999</v>
      </c>
      <c r="Q101" s="96"/>
    </row>
    <row r="102" spans="1:17" s="11" customFormat="1" ht="18.75" customHeight="1">
      <c r="A102" s="191">
        <v>96</v>
      </c>
      <c r="B102" s="94"/>
      <c r="C102" s="94"/>
      <c r="D102" s="95"/>
      <c r="E102" s="206"/>
      <c r="F102" s="112"/>
      <c r="G102" s="112"/>
      <c r="H102" s="395"/>
      <c r="I102" s="221"/>
      <c r="J102" s="188" t="e">
        <f>IF(AND(Q102="",#REF!&gt;0,#REF!&lt;5),K102,)</f>
        <v>#REF!</v>
      </c>
      <c r="K102" s="186" t="str">
        <f>IF(D102="","ZZZ9",IF(AND(#REF!&gt;0,#REF!&lt;5),D102&amp;#REF!,D102&amp;"9"))</f>
        <v>ZZZ9</v>
      </c>
      <c r="L102" s="190">
        <f t="shared" si="0"/>
        <v>999</v>
      </c>
      <c r="M102" s="218">
        <f t="shared" si="1"/>
        <v>999</v>
      </c>
      <c r="N102" s="214"/>
      <c r="O102" s="183"/>
      <c r="P102" s="113">
        <f t="shared" si="2"/>
        <v>999</v>
      </c>
      <c r="Q102" s="96"/>
    </row>
    <row r="103" spans="1:17" s="11" customFormat="1" ht="18.75" customHeight="1">
      <c r="A103" s="191">
        <v>97</v>
      </c>
      <c r="B103" s="94"/>
      <c r="C103" s="94"/>
      <c r="D103" s="95"/>
      <c r="E103" s="206"/>
      <c r="F103" s="112"/>
      <c r="G103" s="112"/>
      <c r="H103" s="395"/>
      <c r="I103" s="221"/>
      <c r="J103" s="188" t="e">
        <f>IF(AND(Q103="",#REF!&gt;0,#REF!&lt;5),K103,)</f>
        <v>#REF!</v>
      </c>
      <c r="K103" s="186" t="str">
        <f>IF(D103="","ZZZ9",IF(AND(#REF!&gt;0,#REF!&lt;5),D103&amp;#REF!,D103&amp;"9"))</f>
        <v>ZZZ9</v>
      </c>
      <c r="L103" s="190">
        <f t="shared" si="0"/>
        <v>999</v>
      </c>
      <c r="M103" s="218">
        <f t="shared" si="1"/>
        <v>999</v>
      </c>
      <c r="N103" s="214"/>
      <c r="O103" s="183"/>
      <c r="P103" s="113">
        <f t="shared" si="2"/>
        <v>999</v>
      </c>
      <c r="Q103" s="96"/>
    </row>
    <row r="104" spans="1:17" s="11" customFormat="1" ht="18.75" customHeight="1">
      <c r="A104" s="191">
        <v>98</v>
      </c>
      <c r="B104" s="94"/>
      <c r="C104" s="94"/>
      <c r="D104" s="95"/>
      <c r="E104" s="206"/>
      <c r="F104" s="112"/>
      <c r="G104" s="112"/>
      <c r="H104" s="395"/>
      <c r="I104" s="221"/>
      <c r="J104" s="188" t="e">
        <f>IF(AND(Q104="",#REF!&gt;0,#REF!&lt;5),K104,)</f>
        <v>#REF!</v>
      </c>
      <c r="K104" s="186" t="str">
        <f>IF(D104="","ZZZ9",IF(AND(#REF!&gt;0,#REF!&lt;5),D104&amp;#REF!,D104&amp;"9"))</f>
        <v>ZZZ9</v>
      </c>
      <c r="L104" s="190">
        <f aca="true" t="shared" si="3" ref="L104:L156">IF(Q104="",999,Q104)</f>
        <v>999</v>
      </c>
      <c r="M104" s="218">
        <f aca="true" t="shared" si="4" ref="M104:M156">IF(P104=999,999,1)</f>
        <v>999</v>
      </c>
      <c r="N104" s="214"/>
      <c r="O104" s="183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1">
        <v>99</v>
      </c>
      <c r="B105" s="94"/>
      <c r="C105" s="94"/>
      <c r="D105" s="95"/>
      <c r="E105" s="206"/>
      <c r="F105" s="112"/>
      <c r="G105" s="112"/>
      <c r="H105" s="395"/>
      <c r="I105" s="221"/>
      <c r="J105" s="188" t="e">
        <f>IF(AND(Q105="",#REF!&gt;0,#REF!&lt;5),K105,)</f>
        <v>#REF!</v>
      </c>
      <c r="K105" s="186" t="str">
        <f>IF(D105="","ZZZ9",IF(AND(#REF!&gt;0,#REF!&lt;5),D105&amp;#REF!,D105&amp;"9"))</f>
        <v>ZZZ9</v>
      </c>
      <c r="L105" s="190">
        <f t="shared" si="3"/>
        <v>999</v>
      </c>
      <c r="M105" s="218">
        <f t="shared" si="4"/>
        <v>999</v>
      </c>
      <c r="N105" s="214"/>
      <c r="O105" s="183"/>
      <c r="P105" s="113">
        <f t="shared" si="5"/>
        <v>999</v>
      </c>
      <c r="Q105" s="96"/>
    </row>
    <row r="106" spans="1:17" s="11" customFormat="1" ht="18.75" customHeight="1">
      <c r="A106" s="191">
        <v>100</v>
      </c>
      <c r="B106" s="94"/>
      <c r="C106" s="94"/>
      <c r="D106" s="95"/>
      <c r="E106" s="206"/>
      <c r="F106" s="112"/>
      <c r="G106" s="112"/>
      <c r="H106" s="395"/>
      <c r="I106" s="221"/>
      <c r="J106" s="188" t="e">
        <f>IF(AND(Q106="",#REF!&gt;0,#REF!&lt;5),K106,)</f>
        <v>#REF!</v>
      </c>
      <c r="K106" s="186" t="str">
        <f>IF(D106="","ZZZ9",IF(AND(#REF!&gt;0,#REF!&lt;5),D106&amp;#REF!,D106&amp;"9"))</f>
        <v>ZZZ9</v>
      </c>
      <c r="L106" s="190">
        <f t="shared" si="3"/>
        <v>999</v>
      </c>
      <c r="M106" s="218">
        <f t="shared" si="4"/>
        <v>999</v>
      </c>
      <c r="N106" s="214"/>
      <c r="O106" s="183"/>
      <c r="P106" s="113">
        <f t="shared" si="5"/>
        <v>999</v>
      </c>
      <c r="Q106" s="96"/>
    </row>
    <row r="107" spans="1:17" s="11" customFormat="1" ht="18.75" customHeight="1">
      <c r="A107" s="191">
        <v>101</v>
      </c>
      <c r="B107" s="94"/>
      <c r="C107" s="94"/>
      <c r="D107" s="95"/>
      <c r="E107" s="206"/>
      <c r="F107" s="112"/>
      <c r="G107" s="112"/>
      <c r="H107" s="395"/>
      <c r="I107" s="221"/>
      <c r="J107" s="188" t="e">
        <f>IF(AND(Q107="",#REF!&gt;0,#REF!&lt;5),K107,)</f>
        <v>#REF!</v>
      </c>
      <c r="K107" s="186" t="str">
        <f>IF(D107="","ZZZ9",IF(AND(#REF!&gt;0,#REF!&lt;5),D107&amp;#REF!,D107&amp;"9"))</f>
        <v>ZZZ9</v>
      </c>
      <c r="L107" s="190">
        <f t="shared" si="3"/>
        <v>999</v>
      </c>
      <c r="M107" s="218">
        <f t="shared" si="4"/>
        <v>999</v>
      </c>
      <c r="N107" s="214"/>
      <c r="O107" s="183"/>
      <c r="P107" s="113">
        <f t="shared" si="5"/>
        <v>999</v>
      </c>
      <c r="Q107" s="96"/>
    </row>
    <row r="108" spans="1:17" s="11" customFormat="1" ht="18.75" customHeight="1">
      <c r="A108" s="191">
        <v>102</v>
      </c>
      <c r="B108" s="94"/>
      <c r="C108" s="94"/>
      <c r="D108" s="95"/>
      <c r="E108" s="206"/>
      <c r="F108" s="112"/>
      <c r="G108" s="112"/>
      <c r="H108" s="395"/>
      <c r="I108" s="221"/>
      <c r="J108" s="188" t="e">
        <f>IF(AND(Q108="",#REF!&gt;0,#REF!&lt;5),K108,)</f>
        <v>#REF!</v>
      </c>
      <c r="K108" s="186" t="str">
        <f>IF(D108="","ZZZ9",IF(AND(#REF!&gt;0,#REF!&lt;5),D108&amp;#REF!,D108&amp;"9"))</f>
        <v>ZZZ9</v>
      </c>
      <c r="L108" s="190">
        <f t="shared" si="3"/>
        <v>999</v>
      </c>
      <c r="M108" s="218">
        <f t="shared" si="4"/>
        <v>999</v>
      </c>
      <c r="N108" s="214"/>
      <c r="O108" s="183"/>
      <c r="P108" s="113">
        <f t="shared" si="5"/>
        <v>999</v>
      </c>
      <c r="Q108" s="96"/>
    </row>
    <row r="109" spans="1:17" s="11" customFormat="1" ht="18.75" customHeight="1">
      <c r="A109" s="191">
        <v>103</v>
      </c>
      <c r="B109" s="94"/>
      <c r="C109" s="94"/>
      <c r="D109" s="95"/>
      <c r="E109" s="206"/>
      <c r="F109" s="112"/>
      <c r="G109" s="112"/>
      <c r="H109" s="395"/>
      <c r="I109" s="221"/>
      <c r="J109" s="188" t="e">
        <f>IF(AND(Q109="",#REF!&gt;0,#REF!&lt;5),K109,)</f>
        <v>#REF!</v>
      </c>
      <c r="K109" s="186" t="str">
        <f>IF(D109="","ZZZ9",IF(AND(#REF!&gt;0,#REF!&lt;5),D109&amp;#REF!,D109&amp;"9"))</f>
        <v>ZZZ9</v>
      </c>
      <c r="L109" s="190">
        <f t="shared" si="3"/>
        <v>999</v>
      </c>
      <c r="M109" s="218">
        <f t="shared" si="4"/>
        <v>999</v>
      </c>
      <c r="N109" s="214"/>
      <c r="O109" s="183"/>
      <c r="P109" s="113">
        <f t="shared" si="5"/>
        <v>999</v>
      </c>
      <c r="Q109" s="96"/>
    </row>
    <row r="110" spans="1:17" s="11" customFormat="1" ht="18.75" customHeight="1">
      <c r="A110" s="191">
        <v>104</v>
      </c>
      <c r="B110" s="94"/>
      <c r="C110" s="94"/>
      <c r="D110" s="95"/>
      <c r="E110" s="206"/>
      <c r="F110" s="112"/>
      <c r="G110" s="112"/>
      <c r="H110" s="395"/>
      <c r="I110" s="221"/>
      <c r="J110" s="188" t="e">
        <f>IF(AND(Q110="",#REF!&gt;0,#REF!&lt;5),K110,)</f>
        <v>#REF!</v>
      </c>
      <c r="K110" s="186" t="str">
        <f>IF(D110="","ZZZ9",IF(AND(#REF!&gt;0,#REF!&lt;5),D110&amp;#REF!,D110&amp;"9"))</f>
        <v>ZZZ9</v>
      </c>
      <c r="L110" s="190">
        <f t="shared" si="3"/>
        <v>999</v>
      </c>
      <c r="M110" s="218">
        <f t="shared" si="4"/>
        <v>999</v>
      </c>
      <c r="N110" s="214"/>
      <c r="O110" s="183"/>
      <c r="P110" s="113">
        <f t="shared" si="5"/>
        <v>999</v>
      </c>
      <c r="Q110" s="96"/>
    </row>
    <row r="111" spans="1:17" s="11" customFormat="1" ht="18.75" customHeight="1">
      <c r="A111" s="191">
        <v>105</v>
      </c>
      <c r="B111" s="94"/>
      <c r="C111" s="94"/>
      <c r="D111" s="95"/>
      <c r="E111" s="206"/>
      <c r="F111" s="112"/>
      <c r="G111" s="112"/>
      <c r="H111" s="395"/>
      <c r="I111" s="221"/>
      <c r="J111" s="188" t="e">
        <f>IF(AND(Q111="",#REF!&gt;0,#REF!&lt;5),K111,)</f>
        <v>#REF!</v>
      </c>
      <c r="K111" s="186" t="str">
        <f>IF(D111="","ZZZ9",IF(AND(#REF!&gt;0,#REF!&lt;5),D111&amp;#REF!,D111&amp;"9"))</f>
        <v>ZZZ9</v>
      </c>
      <c r="L111" s="190">
        <f t="shared" si="3"/>
        <v>999</v>
      </c>
      <c r="M111" s="218">
        <f t="shared" si="4"/>
        <v>999</v>
      </c>
      <c r="N111" s="214"/>
      <c r="O111" s="183"/>
      <c r="P111" s="113">
        <f t="shared" si="5"/>
        <v>999</v>
      </c>
      <c r="Q111" s="96"/>
    </row>
    <row r="112" spans="1:17" s="11" customFormat="1" ht="18.75" customHeight="1">
      <c r="A112" s="191">
        <v>106</v>
      </c>
      <c r="B112" s="94"/>
      <c r="C112" s="94"/>
      <c r="D112" s="95"/>
      <c r="E112" s="206"/>
      <c r="F112" s="112"/>
      <c r="G112" s="112"/>
      <c r="H112" s="395"/>
      <c r="I112" s="221"/>
      <c r="J112" s="188" t="e">
        <f>IF(AND(Q112="",#REF!&gt;0,#REF!&lt;5),K112,)</f>
        <v>#REF!</v>
      </c>
      <c r="K112" s="186" t="str">
        <f>IF(D112="","ZZZ9",IF(AND(#REF!&gt;0,#REF!&lt;5),D112&amp;#REF!,D112&amp;"9"))</f>
        <v>ZZZ9</v>
      </c>
      <c r="L112" s="190">
        <f t="shared" si="3"/>
        <v>999</v>
      </c>
      <c r="M112" s="218">
        <f t="shared" si="4"/>
        <v>999</v>
      </c>
      <c r="N112" s="214"/>
      <c r="O112" s="183"/>
      <c r="P112" s="113">
        <f t="shared" si="5"/>
        <v>999</v>
      </c>
      <c r="Q112" s="96"/>
    </row>
    <row r="113" spans="1:17" s="11" customFormat="1" ht="18.75" customHeight="1">
      <c r="A113" s="191">
        <v>107</v>
      </c>
      <c r="B113" s="94"/>
      <c r="C113" s="94"/>
      <c r="D113" s="95"/>
      <c r="E113" s="206"/>
      <c r="F113" s="112"/>
      <c r="G113" s="112"/>
      <c r="H113" s="395"/>
      <c r="I113" s="221"/>
      <c r="J113" s="188" t="e">
        <f>IF(AND(Q113="",#REF!&gt;0,#REF!&lt;5),K113,)</f>
        <v>#REF!</v>
      </c>
      <c r="K113" s="186" t="str">
        <f>IF(D113="","ZZZ9",IF(AND(#REF!&gt;0,#REF!&lt;5),D113&amp;#REF!,D113&amp;"9"))</f>
        <v>ZZZ9</v>
      </c>
      <c r="L113" s="190">
        <f t="shared" si="3"/>
        <v>999</v>
      </c>
      <c r="M113" s="218">
        <f t="shared" si="4"/>
        <v>999</v>
      </c>
      <c r="N113" s="214"/>
      <c r="O113" s="183"/>
      <c r="P113" s="113">
        <f t="shared" si="5"/>
        <v>999</v>
      </c>
      <c r="Q113" s="96"/>
    </row>
    <row r="114" spans="1:17" s="11" customFormat="1" ht="18.75" customHeight="1">
      <c r="A114" s="191">
        <v>108</v>
      </c>
      <c r="B114" s="94"/>
      <c r="C114" s="94"/>
      <c r="D114" s="95"/>
      <c r="E114" s="206"/>
      <c r="F114" s="112"/>
      <c r="G114" s="112"/>
      <c r="H114" s="395"/>
      <c r="I114" s="221"/>
      <c r="J114" s="188" t="e">
        <f>IF(AND(Q114="",#REF!&gt;0,#REF!&lt;5),K114,)</f>
        <v>#REF!</v>
      </c>
      <c r="K114" s="186" t="str">
        <f>IF(D114="","ZZZ9",IF(AND(#REF!&gt;0,#REF!&lt;5),D114&amp;#REF!,D114&amp;"9"))</f>
        <v>ZZZ9</v>
      </c>
      <c r="L114" s="190">
        <f t="shared" si="3"/>
        <v>999</v>
      </c>
      <c r="M114" s="218">
        <f t="shared" si="4"/>
        <v>999</v>
      </c>
      <c r="N114" s="214"/>
      <c r="O114" s="183"/>
      <c r="P114" s="113">
        <f t="shared" si="5"/>
        <v>999</v>
      </c>
      <c r="Q114" s="96"/>
    </row>
    <row r="115" spans="1:17" s="11" customFormat="1" ht="18.75" customHeight="1">
      <c r="A115" s="191">
        <v>109</v>
      </c>
      <c r="B115" s="94"/>
      <c r="C115" s="94"/>
      <c r="D115" s="95"/>
      <c r="E115" s="206"/>
      <c r="F115" s="112"/>
      <c r="G115" s="112"/>
      <c r="H115" s="395"/>
      <c r="I115" s="221"/>
      <c r="J115" s="188" t="e">
        <f>IF(AND(Q115="",#REF!&gt;0,#REF!&lt;5),K115,)</f>
        <v>#REF!</v>
      </c>
      <c r="K115" s="186" t="str">
        <f>IF(D115="","ZZZ9",IF(AND(#REF!&gt;0,#REF!&lt;5),D115&amp;#REF!,D115&amp;"9"))</f>
        <v>ZZZ9</v>
      </c>
      <c r="L115" s="190">
        <f t="shared" si="3"/>
        <v>999</v>
      </c>
      <c r="M115" s="218">
        <f t="shared" si="4"/>
        <v>999</v>
      </c>
      <c r="N115" s="214"/>
      <c r="O115" s="183"/>
      <c r="P115" s="113">
        <f t="shared" si="5"/>
        <v>999</v>
      </c>
      <c r="Q115" s="96"/>
    </row>
    <row r="116" spans="1:17" s="11" customFormat="1" ht="18.75" customHeight="1">
      <c r="A116" s="191">
        <v>110</v>
      </c>
      <c r="B116" s="94"/>
      <c r="C116" s="94"/>
      <c r="D116" s="95"/>
      <c r="E116" s="206"/>
      <c r="F116" s="112"/>
      <c r="G116" s="112"/>
      <c r="H116" s="395"/>
      <c r="I116" s="221"/>
      <c r="J116" s="188" t="e">
        <f>IF(AND(Q116="",#REF!&gt;0,#REF!&lt;5),K116,)</f>
        <v>#REF!</v>
      </c>
      <c r="K116" s="186" t="str">
        <f>IF(D116="","ZZZ9",IF(AND(#REF!&gt;0,#REF!&lt;5),D116&amp;#REF!,D116&amp;"9"))</f>
        <v>ZZZ9</v>
      </c>
      <c r="L116" s="190">
        <f t="shared" si="3"/>
        <v>999</v>
      </c>
      <c r="M116" s="218">
        <f t="shared" si="4"/>
        <v>999</v>
      </c>
      <c r="N116" s="214"/>
      <c r="O116" s="183"/>
      <c r="P116" s="113">
        <f t="shared" si="5"/>
        <v>999</v>
      </c>
      <c r="Q116" s="96"/>
    </row>
    <row r="117" spans="1:17" s="11" customFormat="1" ht="18.75" customHeight="1">
      <c r="A117" s="191">
        <v>111</v>
      </c>
      <c r="B117" s="94"/>
      <c r="C117" s="94"/>
      <c r="D117" s="95"/>
      <c r="E117" s="206"/>
      <c r="F117" s="112"/>
      <c r="G117" s="112"/>
      <c r="H117" s="395"/>
      <c r="I117" s="221"/>
      <c r="J117" s="188" t="e">
        <f>IF(AND(Q117="",#REF!&gt;0,#REF!&lt;5),K117,)</f>
        <v>#REF!</v>
      </c>
      <c r="K117" s="186" t="str">
        <f>IF(D117="","ZZZ9",IF(AND(#REF!&gt;0,#REF!&lt;5),D117&amp;#REF!,D117&amp;"9"))</f>
        <v>ZZZ9</v>
      </c>
      <c r="L117" s="190">
        <f t="shared" si="3"/>
        <v>999</v>
      </c>
      <c r="M117" s="218">
        <f t="shared" si="4"/>
        <v>999</v>
      </c>
      <c r="N117" s="214"/>
      <c r="O117" s="183"/>
      <c r="P117" s="113">
        <f t="shared" si="5"/>
        <v>999</v>
      </c>
      <c r="Q117" s="96"/>
    </row>
    <row r="118" spans="1:17" s="11" customFormat="1" ht="18.75" customHeight="1">
      <c r="A118" s="191">
        <v>112</v>
      </c>
      <c r="B118" s="94"/>
      <c r="C118" s="94"/>
      <c r="D118" s="95"/>
      <c r="E118" s="206"/>
      <c r="F118" s="112"/>
      <c r="G118" s="112"/>
      <c r="H118" s="395"/>
      <c r="I118" s="221"/>
      <c r="J118" s="188" t="e">
        <f>IF(AND(Q118="",#REF!&gt;0,#REF!&lt;5),K118,)</f>
        <v>#REF!</v>
      </c>
      <c r="K118" s="186" t="str">
        <f>IF(D118="","ZZZ9",IF(AND(#REF!&gt;0,#REF!&lt;5),D118&amp;#REF!,D118&amp;"9"))</f>
        <v>ZZZ9</v>
      </c>
      <c r="L118" s="190">
        <f t="shared" si="3"/>
        <v>999</v>
      </c>
      <c r="M118" s="218">
        <f t="shared" si="4"/>
        <v>999</v>
      </c>
      <c r="N118" s="214"/>
      <c r="O118" s="183"/>
      <c r="P118" s="113">
        <f t="shared" si="5"/>
        <v>999</v>
      </c>
      <c r="Q118" s="96"/>
    </row>
    <row r="119" spans="1:17" s="11" customFormat="1" ht="18.75" customHeight="1">
      <c r="A119" s="191">
        <v>113</v>
      </c>
      <c r="B119" s="94"/>
      <c r="C119" s="94"/>
      <c r="D119" s="95"/>
      <c r="E119" s="206"/>
      <c r="F119" s="112"/>
      <c r="G119" s="112"/>
      <c r="H119" s="395"/>
      <c r="I119" s="221"/>
      <c r="J119" s="188" t="e">
        <f>IF(AND(Q119="",#REF!&gt;0,#REF!&lt;5),K119,)</f>
        <v>#REF!</v>
      </c>
      <c r="K119" s="186" t="str">
        <f>IF(D119="","ZZZ9",IF(AND(#REF!&gt;0,#REF!&lt;5),D119&amp;#REF!,D119&amp;"9"))</f>
        <v>ZZZ9</v>
      </c>
      <c r="L119" s="190">
        <f t="shared" si="3"/>
        <v>999</v>
      </c>
      <c r="M119" s="218">
        <f t="shared" si="4"/>
        <v>999</v>
      </c>
      <c r="N119" s="214"/>
      <c r="O119" s="183"/>
      <c r="P119" s="113">
        <f t="shared" si="5"/>
        <v>999</v>
      </c>
      <c r="Q119" s="96"/>
    </row>
    <row r="120" spans="1:17" s="11" customFormat="1" ht="18.75" customHeight="1">
      <c r="A120" s="191">
        <v>114</v>
      </c>
      <c r="B120" s="94"/>
      <c r="C120" s="94"/>
      <c r="D120" s="95"/>
      <c r="E120" s="206"/>
      <c r="F120" s="112"/>
      <c r="G120" s="112"/>
      <c r="H120" s="395"/>
      <c r="I120" s="221"/>
      <c r="J120" s="188" t="e">
        <f>IF(AND(Q120="",#REF!&gt;0,#REF!&lt;5),K120,)</f>
        <v>#REF!</v>
      </c>
      <c r="K120" s="186" t="str">
        <f>IF(D120="","ZZZ9",IF(AND(#REF!&gt;0,#REF!&lt;5),D120&amp;#REF!,D120&amp;"9"))</f>
        <v>ZZZ9</v>
      </c>
      <c r="L120" s="190">
        <f t="shared" si="3"/>
        <v>999</v>
      </c>
      <c r="M120" s="218">
        <f t="shared" si="4"/>
        <v>999</v>
      </c>
      <c r="N120" s="214"/>
      <c r="O120" s="183"/>
      <c r="P120" s="113">
        <f t="shared" si="5"/>
        <v>999</v>
      </c>
      <c r="Q120" s="96"/>
    </row>
    <row r="121" spans="1:17" s="11" customFormat="1" ht="18.75" customHeight="1">
      <c r="A121" s="191">
        <v>115</v>
      </c>
      <c r="B121" s="94"/>
      <c r="C121" s="94"/>
      <c r="D121" s="95"/>
      <c r="E121" s="206"/>
      <c r="F121" s="112"/>
      <c r="G121" s="112"/>
      <c r="H121" s="395"/>
      <c r="I121" s="221"/>
      <c r="J121" s="188" t="e">
        <f>IF(AND(Q121="",#REF!&gt;0,#REF!&lt;5),K121,)</f>
        <v>#REF!</v>
      </c>
      <c r="K121" s="186" t="str">
        <f>IF(D121="","ZZZ9",IF(AND(#REF!&gt;0,#REF!&lt;5),D121&amp;#REF!,D121&amp;"9"))</f>
        <v>ZZZ9</v>
      </c>
      <c r="L121" s="190">
        <f t="shared" si="3"/>
        <v>999</v>
      </c>
      <c r="M121" s="218">
        <f t="shared" si="4"/>
        <v>999</v>
      </c>
      <c r="N121" s="214"/>
      <c r="O121" s="183"/>
      <c r="P121" s="113">
        <f t="shared" si="5"/>
        <v>999</v>
      </c>
      <c r="Q121" s="96"/>
    </row>
    <row r="122" spans="1:17" s="11" customFormat="1" ht="18.75" customHeight="1">
      <c r="A122" s="191">
        <v>116</v>
      </c>
      <c r="B122" s="94"/>
      <c r="C122" s="94"/>
      <c r="D122" s="95"/>
      <c r="E122" s="206"/>
      <c r="F122" s="112"/>
      <c r="G122" s="112"/>
      <c r="H122" s="395"/>
      <c r="I122" s="221"/>
      <c r="J122" s="188" t="e">
        <f>IF(AND(Q122="",#REF!&gt;0,#REF!&lt;5),K122,)</f>
        <v>#REF!</v>
      </c>
      <c r="K122" s="186" t="str">
        <f>IF(D122="","ZZZ9",IF(AND(#REF!&gt;0,#REF!&lt;5),D122&amp;#REF!,D122&amp;"9"))</f>
        <v>ZZZ9</v>
      </c>
      <c r="L122" s="190">
        <f t="shared" si="3"/>
        <v>999</v>
      </c>
      <c r="M122" s="218">
        <f t="shared" si="4"/>
        <v>999</v>
      </c>
      <c r="N122" s="214"/>
      <c r="O122" s="183"/>
      <c r="P122" s="113">
        <f t="shared" si="5"/>
        <v>999</v>
      </c>
      <c r="Q122" s="96"/>
    </row>
    <row r="123" spans="1:17" s="11" customFormat="1" ht="18.75" customHeight="1">
      <c r="A123" s="191">
        <v>117</v>
      </c>
      <c r="B123" s="94"/>
      <c r="C123" s="94"/>
      <c r="D123" s="95"/>
      <c r="E123" s="206"/>
      <c r="F123" s="112"/>
      <c r="G123" s="112"/>
      <c r="H123" s="395"/>
      <c r="I123" s="221"/>
      <c r="J123" s="188" t="e">
        <f>IF(AND(Q123="",#REF!&gt;0,#REF!&lt;5),K123,)</f>
        <v>#REF!</v>
      </c>
      <c r="K123" s="186" t="str">
        <f>IF(D123="","ZZZ9",IF(AND(#REF!&gt;0,#REF!&lt;5),D123&amp;#REF!,D123&amp;"9"))</f>
        <v>ZZZ9</v>
      </c>
      <c r="L123" s="190">
        <f t="shared" si="3"/>
        <v>999</v>
      </c>
      <c r="M123" s="218">
        <f t="shared" si="4"/>
        <v>999</v>
      </c>
      <c r="N123" s="214"/>
      <c r="O123" s="183"/>
      <c r="P123" s="113">
        <f t="shared" si="5"/>
        <v>999</v>
      </c>
      <c r="Q123" s="96"/>
    </row>
    <row r="124" spans="1:17" s="11" customFormat="1" ht="18.75" customHeight="1">
      <c r="A124" s="191">
        <v>118</v>
      </c>
      <c r="B124" s="94"/>
      <c r="C124" s="94"/>
      <c r="D124" s="95"/>
      <c r="E124" s="206"/>
      <c r="F124" s="112"/>
      <c r="G124" s="112"/>
      <c r="H124" s="395"/>
      <c r="I124" s="221"/>
      <c r="J124" s="188" t="e">
        <f>IF(AND(Q124="",#REF!&gt;0,#REF!&lt;5),K124,)</f>
        <v>#REF!</v>
      </c>
      <c r="K124" s="186" t="str">
        <f>IF(D124="","ZZZ9",IF(AND(#REF!&gt;0,#REF!&lt;5),D124&amp;#REF!,D124&amp;"9"))</f>
        <v>ZZZ9</v>
      </c>
      <c r="L124" s="190">
        <f t="shared" si="3"/>
        <v>999</v>
      </c>
      <c r="M124" s="218">
        <f t="shared" si="4"/>
        <v>999</v>
      </c>
      <c r="N124" s="214"/>
      <c r="O124" s="183"/>
      <c r="P124" s="113">
        <f t="shared" si="5"/>
        <v>999</v>
      </c>
      <c r="Q124" s="96"/>
    </row>
    <row r="125" spans="1:17" s="11" customFormat="1" ht="18.75" customHeight="1">
      <c r="A125" s="191">
        <v>119</v>
      </c>
      <c r="B125" s="94"/>
      <c r="C125" s="94"/>
      <c r="D125" s="95"/>
      <c r="E125" s="206"/>
      <c r="F125" s="112"/>
      <c r="G125" s="112"/>
      <c r="H125" s="395"/>
      <c r="I125" s="221"/>
      <c r="J125" s="188" t="e">
        <f>IF(AND(Q125="",#REF!&gt;0,#REF!&lt;5),K125,)</f>
        <v>#REF!</v>
      </c>
      <c r="K125" s="186" t="str">
        <f>IF(D125="","ZZZ9",IF(AND(#REF!&gt;0,#REF!&lt;5),D125&amp;#REF!,D125&amp;"9"))</f>
        <v>ZZZ9</v>
      </c>
      <c r="L125" s="190">
        <f t="shared" si="3"/>
        <v>999</v>
      </c>
      <c r="M125" s="218">
        <f t="shared" si="4"/>
        <v>999</v>
      </c>
      <c r="N125" s="214"/>
      <c r="O125" s="183"/>
      <c r="P125" s="113">
        <f t="shared" si="5"/>
        <v>999</v>
      </c>
      <c r="Q125" s="96"/>
    </row>
    <row r="126" spans="1:17" s="11" customFormat="1" ht="18.75" customHeight="1">
      <c r="A126" s="191">
        <v>120</v>
      </c>
      <c r="B126" s="94"/>
      <c r="C126" s="94"/>
      <c r="D126" s="95"/>
      <c r="E126" s="206"/>
      <c r="F126" s="112"/>
      <c r="G126" s="112"/>
      <c r="H126" s="395"/>
      <c r="I126" s="221"/>
      <c r="J126" s="188" t="e">
        <f>IF(AND(Q126="",#REF!&gt;0,#REF!&lt;5),K126,)</f>
        <v>#REF!</v>
      </c>
      <c r="K126" s="186" t="str">
        <f>IF(D126="","ZZZ9",IF(AND(#REF!&gt;0,#REF!&lt;5),D126&amp;#REF!,D126&amp;"9"))</f>
        <v>ZZZ9</v>
      </c>
      <c r="L126" s="190">
        <f t="shared" si="3"/>
        <v>999</v>
      </c>
      <c r="M126" s="218">
        <f t="shared" si="4"/>
        <v>999</v>
      </c>
      <c r="N126" s="214"/>
      <c r="O126" s="183"/>
      <c r="P126" s="113">
        <f t="shared" si="5"/>
        <v>999</v>
      </c>
      <c r="Q126" s="96"/>
    </row>
    <row r="127" spans="1:17" s="11" customFormat="1" ht="18.75" customHeight="1">
      <c r="A127" s="191">
        <v>121</v>
      </c>
      <c r="B127" s="94"/>
      <c r="C127" s="94"/>
      <c r="D127" s="95"/>
      <c r="E127" s="206"/>
      <c r="F127" s="112"/>
      <c r="G127" s="112"/>
      <c r="H127" s="395"/>
      <c r="I127" s="221"/>
      <c r="J127" s="188" t="e">
        <f>IF(AND(Q127="",#REF!&gt;0,#REF!&lt;5),K127,)</f>
        <v>#REF!</v>
      </c>
      <c r="K127" s="186" t="str">
        <f>IF(D127="","ZZZ9",IF(AND(#REF!&gt;0,#REF!&lt;5),D127&amp;#REF!,D127&amp;"9"))</f>
        <v>ZZZ9</v>
      </c>
      <c r="L127" s="190">
        <f t="shared" si="3"/>
        <v>999</v>
      </c>
      <c r="M127" s="218">
        <f t="shared" si="4"/>
        <v>999</v>
      </c>
      <c r="N127" s="214"/>
      <c r="O127" s="183"/>
      <c r="P127" s="113">
        <f t="shared" si="5"/>
        <v>999</v>
      </c>
      <c r="Q127" s="96"/>
    </row>
    <row r="128" spans="1:17" s="11" customFormat="1" ht="18.75" customHeight="1">
      <c r="A128" s="191">
        <v>122</v>
      </c>
      <c r="B128" s="94"/>
      <c r="C128" s="94"/>
      <c r="D128" s="95"/>
      <c r="E128" s="206"/>
      <c r="F128" s="112"/>
      <c r="G128" s="112"/>
      <c r="H128" s="395"/>
      <c r="I128" s="221"/>
      <c r="J128" s="188" t="e">
        <f>IF(AND(Q128="",#REF!&gt;0,#REF!&lt;5),K128,)</f>
        <v>#REF!</v>
      </c>
      <c r="K128" s="186" t="str">
        <f>IF(D128="","ZZZ9",IF(AND(#REF!&gt;0,#REF!&lt;5),D128&amp;#REF!,D128&amp;"9"))</f>
        <v>ZZZ9</v>
      </c>
      <c r="L128" s="190">
        <f t="shared" si="3"/>
        <v>999</v>
      </c>
      <c r="M128" s="218">
        <f t="shared" si="4"/>
        <v>999</v>
      </c>
      <c r="N128" s="214"/>
      <c r="O128" s="183"/>
      <c r="P128" s="113">
        <f t="shared" si="5"/>
        <v>999</v>
      </c>
      <c r="Q128" s="96"/>
    </row>
    <row r="129" spans="1:17" s="11" customFormat="1" ht="18.75" customHeight="1">
      <c r="A129" s="191">
        <v>123</v>
      </c>
      <c r="B129" s="94"/>
      <c r="C129" s="94"/>
      <c r="D129" s="95"/>
      <c r="E129" s="206"/>
      <c r="F129" s="112"/>
      <c r="G129" s="112"/>
      <c r="H129" s="395"/>
      <c r="I129" s="221"/>
      <c r="J129" s="188" t="e">
        <f>IF(AND(Q129="",#REF!&gt;0,#REF!&lt;5),K129,)</f>
        <v>#REF!</v>
      </c>
      <c r="K129" s="186" t="str">
        <f>IF(D129="","ZZZ9",IF(AND(#REF!&gt;0,#REF!&lt;5),D129&amp;#REF!,D129&amp;"9"))</f>
        <v>ZZZ9</v>
      </c>
      <c r="L129" s="190">
        <f t="shared" si="3"/>
        <v>999</v>
      </c>
      <c r="M129" s="218">
        <f t="shared" si="4"/>
        <v>999</v>
      </c>
      <c r="N129" s="214"/>
      <c r="O129" s="183"/>
      <c r="P129" s="113">
        <f t="shared" si="5"/>
        <v>999</v>
      </c>
      <c r="Q129" s="96"/>
    </row>
    <row r="130" spans="1:17" s="11" customFormat="1" ht="18.75" customHeight="1">
      <c r="A130" s="191">
        <v>124</v>
      </c>
      <c r="B130" s="94"/>
      <c r="C130" s="94"/>
      <c r="D130" s="95"/>
      <c r="E130" s="206"/>
      <c r="F130" s="112"/>
      <c r="G130" s="112"/>
      <c r="H130" s="395"/>
      <c r="I130" s="221"/>
      <c r="J130" s="188" t="e">
        <f>IF(AND(Q130="",#REF!&gt;0,#REF!&lt;5),K130,)</f>
        <v>#REF!</v>
      </c>
      <c r="K130" s="186" t="str">
        <f>IF(D130="","ZZZ9",IF(AND(#REF!&gt;0,#REF!&lt;5),D130&amp;#REF!,D130&amp;"9"))</f>
        <v>ZZZ9</v>
      </c>
      <c r="L130" s="190">
        <f t="shared" si="3"/>
        <v>999</v>
      </c>
      <c r="M130" s="218">
        <f t="shared" si="4"/>
        <v>999</v>
      </c>
      <c r="N130" s="214"/>
      <c r="O130" s="183"/>
      <c r="P130" s="113">
        <f t="shared" si="5"/>
        <v>999</v>
      </c>
      <c r="Q130" s="96"/>
    </row>
    <row r="131" spans="1:17" s="11" customFormat="1" ht="18.75" customHeight="1">
      <c r="A131" s="191">
        <v>125</v>
      </c>
      <c r="B131" s="94"/>
      <c r="C131" s="94"/>
      <c r="D131" s="95"/>
      <c r="E131" s="206"/>
      <c r="F131" s="112"/>
      <c r="G131" s="112"/>
      <c r="H131" s="395"/>
      <c r="I131" s="221"/>
      <c r="J131" s="188" t="e">
        <f>IF(AND(Q131="",#REF!&gt;0,#REF!&lt;5),K131,)</f>
        <v>#REF!</v>
      </c>
      <c r="K131" s="186" t="str">
        <f>IF(D131="","ZZZ9",IF(AND(#REF!&gt;0,#REF!&lt;5),D131&amp;#REF!,D131&amp;"9"))</f>
        <v>ZZZ9</v>
      </c>
      <c r="L131" s="190">
        <f t="shared" si="3"/>
        <v>999</v>
      </c>
      <c r="M131" s="218">
        <f t="shared" si="4"/>
        <v>999</v>
      </c>
      <c r="N131" s="214"/>
      <c r="O131" s="183"/>
      <c r="P131" s="113">
        <f t="shared" si="5"/>
        <v>999</v>
      </c>
      <c r="Q131" s="96"/>
    </row>
    <row r="132" spans="1:17" s="11" customFormat="1" ht="18.75" customHeight="1">
      <c r="A132" s="191">
        <v>126</v>
      </c>
      <c r="B132" s="94"/>
      <c r="C132" s="94"/>
      <c r="D132" s="95"/>
      <c r="E132" s="206"/>
      <c r="F132" s="112"/>
      <c r="G132" s="112"/>
      <c r="H132" s="395"/>
      <c r="I132" s="221"/>
      <c r="J132" s="188" t="e">
        <f>IF(AND(Q132="",#REF!&gt;0,#REF!&lt;5),K132,)</f>
        <v>#REF!</v>
      </c>
      <c r="K132" s="186" t="str">
        <f>IF(D132="","ZZZ9",IF(AND(#REF!&gt;0,#REF!&lt;5),D132&amp;#REF!,D132&amp;"9"))</f>
        <v>ZZZ9</v>
      </c>
      <c r="L132" s="190">
        <f t="shared" si="3"/>
        <v>999</v>
      </c>
      <c r="M132" s="218">
        <f t="shared" si="4"/>
        <v>999</v>
      </c>
      <c r="N132" s="214"/>
      <c r="O132" s="183"/>
      <c r="P132" s="113">
        <f t="shared" si="5"/>
        <v>999</v>
      </c>
      <c r="Q132" s="96"/>
    </row>
    <row r="133" spans="1:17" s="11" customFormat="1" ht="18.75" customHeight="1">
      <c r="A133" s="191">
        <v>127</v>
      </c>
      <c r="B133" s="94"/>
      <c r="C133" s="94"/>
      <c r="D133" s="95"/>
      <c r="E133" s="206"/>
      <c r="F133" s="112"/>
      <c r="G133" s="112"/>
      <c r="H133" s="395"/>
      <c r="I133" s="221"/>
      <c r="J133" s="188" t="e">
        <f>IF(AND(Q133="",#REF!&gt;0,#REF!&lt;5),K133,)</f>
        <v>#REF!</v>
      </c>
      <c r="K133" s="186" t="str">
        <f>IF(D133="","ZZZ9",IF(AND(#REF!&gt;0,#REF!&lt;5),D133&amp;#REF!,D133&amp;"9"))</f>
        <v>ZZZ9</v>
      </c>
      <c r="L133" s="190">
        <f t="shared" si="3"/>
        <v>999</v>
      </c>
      <c r="M133" s="218">
        <f t="shared" si="4"/>
        <v>999</v>
      </c>
      <c r="N133" s="214"/>
      <c r="O133" s="183"/>
      <c r="P133" s="113">
        <f t="shared" si="5"/>
        <v>999</v>
      </c>
      <c r="Q133" s="96"/>
    </row>
    <row r="134" spans="1:17" s="11" customFormat="1" ht="18.75" customHeight="1">
      <c r="A134" s="191">
        <v>128</v>
      </c>
      <c r="B134" s="94"/>
      <c r="C134" s="94"/>
      <c r="D134" s="95"/>
      <c r="E134" s="206"/>
      <c r="F134" s="112"/>
      <c r="G134" s="112"/>
      <c r="H134" s="395"/>
      <c r="I134" s="221"/>
      <c r="J134" s="188" t="e">
        <f>IF(AND(Q134="",#REF!&gt;0,#REF!&lt;5),K134,)</f>
        <v>#REF!</v>
      </c>
      <c r="K134" s="186" t="str">
        <f>IF(D134="","ZZZ9",IF(AND(#REF!&gt;0,#REF!&lt;5),D134&amp;#REF!,D134&amp;"9"))</f>
        <v>ZZZ9</v>
      </c>
      <c r="L134" s="190">
        <f t="shared" si="3"/>
        <v>999</v>
      </c>
      <c r="M134" s="218">
        <f t="shared" si="4"/>
        <v>999</v>
      </c>
      <c r="N134" s="214"/>
      <c r="O134" s="219"/>
      <c r="P134" s="220">
        <f t="shared" si="5"/>
        <v>999</v>
      </c>
      <c r="Q134" s="221"/>
    </row>
    <row r="135" spans="1:17" ht="12.75">
      <c r="A135" s="191">
        <v>129</v>
      </c>
      <c r="B135" s="94"/>
      <c r="C135" s="94"/>
      <c r="D135" s="95"/>
      <c r="E135" s="206"/>
      <c r="F135" s="112"/>
      <c r="G135" s="112"/>
      <c r="H135" s="395"/>
      <c r="I135" s="221"/>
      <c r="J135" s="188" t="e">
        <f>IF(AND(Q135="",#REF!&gt;0,#REF!&lt;5),K135,)</f>
        <v>#REF!</v>
      </c>
      <c r="K135" s="186" t="str">
        <f>IF(D135="","ZZZ9",IF(AND(#REF!&gt;0,#REF!&lt;5),D135&amp;#REF!,D135&amp;"9"))</f>
        <v>ZZZ9</v>
      </c>
      <c r="L135" s="190">
        <f t="shared" si="3"/>
        <v>999</v>
      </c>
      <c r="M135" s="218">
        <f t="shared" si="4"/>
        <v>999</v>
      </c>
      <c r="N135" s="214"/>
      <c r="O135" s="183"/>
      <c r="P135" s="113">
        <f t="shared" si="5"/>
        <v>999</v>
      </c>
      <c r="Q135" s="96"/>
    </row>
    <row r="136" spans="1:17" ht="12.75">
      <c r="A136" s="191">
        <v>130</v>
      </c>
      <c r="B136" s="94"/>
      <c r="C136" s="94"/>
      <c r="D136" s="95"/>
      <c r="E136" s="206"/>
      <c r="F136" s="112"/>
      <c r="G136" s="112"/>
      <c r="H136" s="395"/>
      <c r="I136" s="221"/>
      <c r="J136" s="188" t="e">
        <f>IF(AND(Q136="",#REF!&gt;0,#REF!&lt;5),K136,)</f>
        <v>#REF!</v>
      </c>
      <c r="K136" s="186" t="str">
        <f>IF(D136="","ZZZ9",IF(AND(#REF!&gt;0,#REF!&lt;5),D136&amp;#REF!,D136&amp;"9"))</f>
        <v>ZZZ9</v>
      </c>
      <c r="L136" s="190">
        <f t="shared" si="3"/>
        <v>999</v>
      </c>
      <c r="M136" s="218">
        <f t="shared" si="4"/>
        <v>999</v>
      </c>
      <c r="N136" s="214"/>
      <c r="O136" s="183"/>
      <c r="P136" s="113">
        <f t="shared" si="5"/>
        <v>999</v>
      </c>
      <c r="Q136" s="96"/>
    </row>
    <row r="137" spans="1:17" ht="12.75">
      <c r="A137" s="191">
        <v>131</v>
      </c>
      <c r="B137" s="94"/>
      <c r="C137" s="94"/>
      <c r="D137" s="95"/>
      <c r="E137" s="206"/>
      <c r="F137" s="112"/>
      <c r="G137" s="112"/>
      <c r="H137" s="395"/>
      <c r="I137" s="221"/>
      <c r="J137" s="188" t="e">
        <f>IF(AND(Q137="",#REF!&gt;0,#REF!&lt;5),K137,)</f>
        <v>#REF!</v>
      </c>
      <c r="K137" s="186" t="str">
        <f>IF(D137="","ZZZ9",IF(AND(#REF!&gt;0,#REF!&lt;5),D137&amp;#REF!,D137&amp;"9"))</f>
        <v>ZZZ9</v>
      </c>
      <c r="L137" s="190">
        <f t="shared" si="3"/>
        <v>999</v>
      </c>
      <c r="M137" s="218">
        <f t="shared" si="4"/>
        <v>999</v>
      </c>
      <c r="N137" s="214"/>
      <c r="O137" s="183"/>
      <c r="P137" s="113">
        <f t="shared" si="5"/>
        <v>999</v>
      </c>
      <c r="Q137" s="96"/>
    </row>
    <row r="138" spans="1:17" ht="12.75">
      <c r="A138" s="191">
        <v>132</v>
      </c>
      <c r="B138" s="94"/>
      <c r="C138" s="94"/>
      <c r="D138" s="95"/>
      <c r="E138" s="206"/>
      <c r="F138" s="112"/>
      <c r="G138" s="112"/>
      <c r="H138" s="395"/>
      <c r="I138" s="221"/>
      <c r="J138" s="188" t="e">
        <f>IF(AND(Q138="",#REF!&gt;0,#REF!&lt;5),K138,)</f>
        <v>#REF!</v>
      </c>
      <c r="K138" s="186" t="str">
        <f>IF(D138="","ZZZ9",IF(AND(#REF!&gt;0,#REF!&lt;5),D138&amp;#REF!,D138&amp;"9"))</f>
        <v>ZZZ9</v>
      </c>
      <c r="L138" s="190">
        <f t="shared" si="3"/>
        <v>999</v>
      </c>
      <c r="M138" s="218">
        <f t="shared" si="4"/>
        <v>999</v>
      </c>
      <c r="N138" s="214"/>
      <c r="O138" s="183"/>
      <c r="P138" s="113">
        <f t="shared" si="5"/>
        <v>999</v>
      </c>
      <c r="Q138" s="96"/>
    </row>
    <row r="139" spans="1:17" ht="12.75">
      <c r="A139" s="191">
        <v>133</v>
      </c>
      <c r="B139" s="94"/>
      <c r="C139" s="94"/>
      <c r="D139" s="95"/>
      <c r="E139" s="206"/>
      <c r="F139" s="112"/>
      <c r="G139" s="112"/>
      <c r="H139" s="395"/>
      <c r="I139" s="221"/>
      <c r="J139" s="188" t="e">
        <f>IF(AND(Q139="",#REF!&gt;0,#REF!&lt;5),K139,)</f>
        <v>#REF!</v>
      </c>
      <c r="K139" s="186" t="str">
        <f>IF(D139="","ZZZ9",IF(AND(#REF!&gt;0,#REF!&lt;5),D139&amp;#REF!,D139&amp;"9"))</f>
        <v>ZZZ9</v>
      </c>
      <c r="L139" s="190">
        <f t="shared" si="3"/>
        <v>999</v>
      </c>
      <c r="M139" s="218">
        <f t="shared" si="4"/>
        <v>999</v>
      </c>
      <c r="N139" s="214"/>
      <c r="O139" s="183"/>
      <c r="P139" s="113">
        <f t="shared" si="5"/>
        <v>999</v>
      </c>
      <c r="Q139" s="96"/>
    </row>
    <row r="140" spans="1:17" ht="12.75">
      <c r="A140" s="191">
        <v>134</v>
      </c>
      <c r="B140" s="94"/>
      <c r="C140" s="94"/>
      <c r="D140" s="95"/>
      <c r="E140" s="206"/>
      <c r="F140" s="112"/>
      <c r="G140" s="112"/>
      <c r="H140" s="395"/>
      <c r="I140" s="221"/>
      <c r="J140" s="188" t="e">
        <f>IF(AND(Q140="",#REF!&gt;0,#REF!&lt;5),K140,)</f>
        <v>#REF!</v>
      </c>
      <c r="K140" s="186" t="str">
        <f>IF(D140="","ZZZ9",IF(AND(#REF!&gt;0,#REF!&lt;5),D140&amp;#REF!,D140&amp;"9"))</f>
        <v>ZZZ9</v>
      </c>
      <c r="L140" s="190">
        <f t="shared" si="3"/>
        <v>999</v>
      </c>
      <c r="M140" s="218">
        <f t="shared" si="4"/>
        <v>999</v>
      </c>
      <c r="N140" s="214"/>
      <c r="O140" s="183"/>
      <c r="P140" s="113">
        <f t="shared" si="5"/>
        <v>999</v>
      </c>
      <c r="Q140" s="96"/>
    </row>
    <row r="141" spans="1:17" ht="12.75">
      <c r="A141" s="191">
        <v>135</v>
      </c>
      <c r="B141" s="94"/>
      <c r="C141" s="94"/>
      <c r="D141" s="95"/>
      <c r="E141" s="206"/>
      <c r="F141" s="112"/>
      <c r="G141" s="112"/>
      <c r="H141" s="395"/>
      <c r="I141" s="221"/>
      <c r="J141" s="188" t="e">
        <f>IF(AND(Q141="",#REF!&gt;0,#REF!&lt;5),K141,)</f>
        <v>#REF!</v>
      </c>
      <c r="K141" s="186" t="str">
        <f>IF(D141="","ZZZ9",IF(AND(#REF!&gt;0,#REF!&lt;5),D141&amp;#REF!,D141&amp;"9"))</f>
        <v>ZZZ9</v>
      </c>
      <c r="L141" s="190">
        <f t="shared" si="3"/>
        <v>999</v>
      </c>
      <c r="M141" s="218">
        <f t="shared" si="4"/>
        <v>999</v>
      </c>
      <c r="N141" s="214"/>
      <c r="O141" s="219"/>
      <c r="P141" s="220">
        <f t="shared" si="5"/>
        <v>999</v>
      </c>
      <c r="Q141" s="221"/>
    </row>
    <row r="142" spans="1:17" ht="12.75">
      <c r="A142" s="191">
        <v>136</v>
      </c>
      <c r="B142" s="94"/>
      <c r="C142" s="94"/>
      <c r="D142" s="95"/>
      <c r="E142" s="206"/>
      <c r="F142" s="112"/>
      <c r="G142" s="112"/>
      <c r="H142" s="395"/>
      <c r="I142" s="221"/>
      <c r="J142" s="188" t="e">
        <f>IF(AND(Q142="",#REF!&gt;0,#REF!&lt;5),K142,)</f>
        <v>#REF!</v>
      </c>
      <c r="K142" s="186" t="str">
        <f>IF(D142="","ZZZ9",IF(AND(#REF!&gt;0,#REF!&lt;5),D142&amp;#REF!,D142&amp;"9"))</f>
        <v>ZZZ9</v>
      </c>
      <c r="L142" s="190">
        <f t="shared" si="3"/>
        <v>999</v>
      </c>
      <c r="M142" s="218">
        <f t="shared" si="4"/>
        <v>999</v>
      </c>
      <c r="N142" s="214"/>
      <c r="O142" s="183"/>
      <c r="P142" s="113">
        <f t="shared" si="5"/>
        <v>999</v>
      </c>
      <c r="Q142" s="96"/>
    </row>
    <row r="143" spans="1:17" ht="12.75">
      <c r="A143" s="191">
        <v>137</v>
      </c>
      <c r="B143" s="94"/>
      <c r="C143" s="94"/>
      <c r="D143" s="95"/>
      <c r="E143" s="206"/>
      <c r="F143" s="112"/>
      <c r="G143" s="112"/>
      <c r="H143" s="395"/>
      <c r="I143" s="221"/>
      <c r="J143" s="188" t="e">
        <f>IF(AND(Q143="",#REF!&gt;0,#REF!&lt;5),K143,)</f>
        <v>#REF!</v>
      </c>
      <c r="K143" s="186" t="str">
        <f>IF(D143="","ZZZ9",IF(AND(#REF!&gt;0,#REF!&lt;5),D143&amp;#REF!,D143&amp;"9"))</f>
        <v>ZZZ9</v>
      </c>
      <c r="L143" s="190">
        <f t="shared" si="3"/>
        <v>999</v>
      </c>
      <c r="M143" s="218">
        <f t="shared" si="4"/>
        <v>999</v>
      </c>
      <c r="N143" s="214"/>
      <c r="O143" s="183"/>
      <c r="P143" s="113">
        <f t="shared" si="5"/>
        <v>999</v>
      </c>
      <c r="Q143" s="96"/>
    </row>
    <row r="144" spans="1:17" ht="12.75">
      <c r="A144" s="191">
        <v>138</v>
      </c>
      <c r="B144" s="94"/>
      <c r="C144" s="94"/>
      <c r="D144" s="95"/>
      <c r="E144" s="206"/>
      <c r="F144" s="112"/>
      <c r="G144" s="112"/>
      <c r="H144" s="395"/>
      <c r="I144" s="221"/>
      <c r="J144" s="188" t="e">
        <f>IF(AND(Q144="",#REF!&gt;0,#REF!&lt;5),K144,)</f>
        <v>#REF!</v>
      </c>
      <c r="K144" s="186" t="str">
        <f>IF(D144="","ZZZ9",IF(AND(#REF!&gt;0,#REF!&lt;5),D144&amp;#REF!,D144&amp;"9"))</f>
        <v>ZZZ9</v>
      </c>
      <c r="L144" s="190">
        <f t="shared" si="3"/>
        <v>999</v>
      </c>
      <c r="M144" s="218">
        <f t="shared" si="4"/>
        <v>999</v>
      </c>
      <c r="N144" s="214"/>
      <c r="O144" s="183"/>
      <c r="P144" s="113">
        <f t="shared" si="5"/>
        <v>999</v>
      </c>
      <c r="Q144" s="96"/>
    </row>
    <row r="145" spans="1:17" ht="12.75">
      <c r="A145" s="191">
        <v>139</v>
      </c>
      <c r="B145" s="94"/>
      <c r="C145" s="94"/>
      <c r="D145" s="95"/>
      <c r="E145" s="206"/>
      <c r="F145" s="112"/>
      <c r="G145" s="112"/>
      <c r="H145" s="395"/>
      <c r="I145" s="221"/>
      <c r="J145" s="188" t="e">
        <f>IF(AND(Q145="",#REF!&gt;0,#REF!&lt;5),K145,)</f>
        <v>#REF!</v>
      </c>
      <c r="K145" s="186" t="str">
        <f>IF(D145="","ZZZ9",IF(AND(#REF!&gt;0,#REF!&lt;5),D145&amp;#REF!,D145&amp;"9"))</f>
        <v>ZZZ9</v>
      </c>
      <c r="L145" s="190">
        <f t="shared" si="3"/>
        <v>999</v>
      </c>
      <c r="M145" s="218">
        <f t="shared" si="4"/>
        <v>999</v>
      </c>
      <c r="N145" s="214"/>
      <c r="O145" s="183"/>
      <c r="P145" s="113">
        <f t="shared" si="5"/>
        <v>999</v>
      </c>
      <c r="Q145" s="96"/>
    </row>
    <row r="146" spans="1:17" ht="12.75">
      <c r="A146" s="191">
        <v>140</v>
      </c>
      <c r="B146" s="94"/>
      <c r="C146" s="94"/>
      <c r="D146" s="95"/>
      <c r="E146" s="206"/>
      <c r="F146" s="112"/>
      <c r="G146" s="112"/>
      <c r="H146" s="395"/>
      <c r="I146" s="221"/>
      <c r="J146" s="188" t="e">
        <f>IF(AND(Q146="",#REF!&gt;0,#REF!&lt;5),K146,)</f>
        <v>#REF!</v>
      </c>
      <c r="K146" s="186" t="str">
        <f>IF(D146="","ZZZ9",IF(AND(#REF!&gt;0,#REF!&lt;5),D146&amp;#REF!,D146&amp;"9"))</f>
        <v>ZZZ9</v>
      </c>
      <c r="L146" s="190">
        <f t="shared" si="3"/>
        <v>999</v>
      </c>
      <c r="M146" s="218">
        <f t="shared" si="4"/>
        <v>999</v>
      </c>
      <c r="N146" s="214"/>
      <c r="O146" s="183"/>
      <c r="P146" s="113">
        <f t="shared" si="5"/>
        <v>999</v>
      </c>
      <c r="Q146" s="96"/>
    </row>
    <row r="147" spans="1:17" ht="12.75">
      <c r="A147" s="191">
        <v>141</v>
      </c>
      <c r="B147" s="94"/>
      <c r="C147" s="94"/>
      <c r="D147" s="95"/>
      <c r="E147" s="206"/>
      <c r="F147" s="112"/>
      <c r="G147" s="112"/>
      <c r="H147" s="395"/>
      <c r="I147" s="221"/>
      <c r="J147" s="188" t="e">
        <f>IF(AND(Q147="",#REF!&gt;0,#REF!&lt;5),K147,)</f>
        <v>#REF!</v>
      </c>
      <c r="K147" s="186" t="str">
        <f>IF(D147="","ZZZ9",IF(AND(#REF!&gt;0,#REF!&lt;5),D147&amp;#REF!,D147&amp;"9"))</f>
        <v>ZZZ9</v>
      </c>
      <c r="L147" s="190">
        <f t="shared" si="3"/>
        <v>999</v>
      </c>
      <c r="M147" s="218">
        <f t="shared" si="4"/>
        <v>999</v>
      </c>
      <c r="N147" s="214"/>
      <c r="O147" s="183"/>
      <c r="P147" s="113">
        <f t="shared" si="5"/>
        <v>999</v>
      </c>
      <c r="Q147" s="96"/>
    </row>
    <row r="148" spans="1:17" ht="12.75">
      <c r="A148" s="191">
        <v>142</v>
      </c>
      <c r="B148" s="94"/>
      <c r="C148" s="94"/>
      <c r="D148" s="95"/>
      <c r="E148" s="206"/>
      <c r="F148" s="112"/>
      <c r="G148" s="112"/>
      <c r="H148" s="395"/>
      <c r="I148" s="221"/>
      <c r="J148" s="188" t="e">
        <f>IF(AND(Q148="",#REF!&gt;0,#REF!&lt;5),K148,)</f>
        <v>#REF!</v>
      </c>
      <c r="K148" s="186" t="str">
        <f>IF(D148="","ZZZ9",IF(AND(#REF!&gt;0,#REF!&lt;5),D148&amp;#REF!,D148&amp;"9"))</f>
        <v>ZZZ9</v>
      </c>
      <c r="L148" s="190">
        <f t="shared" si="3"/>
        <v>999</v>
      </c>
      <c r="M148" s="218">
        <f t="shared" si="4"/>
        <v>999</v>
      </c>
      <c r="N148" s="214"/>
      <c r="O148" s="219"/>
      <c r="P148" s="220">
        <f t="shared" si="5"/>
        <v>999</v>
      </c>
      <c r="Q148" s="221"/>
    </row>
    <row r="149" spans="1:17" ht="12.75">
      <c r="A149" s="191">
        <v>143</v>
      </c>
      <c r="B149" s="94"/>
      <c r="C149" s="94"/>
      <c r="D149" s="95"/>
      <c r="E149" s="206"/>
      <c r="F149" s="112"/>
      <c r="G149" s="112"/>
      <c r="H149" s="395"/>
      <c r="I149" s="221"/>
      <c r="J149" s="188" t="e">
        <f>IF(AND(Q149="",#REF!&gt;0,#REF!&lt;5),K149,)</f>
        <v>#REF!</v>
      </c>
      <c r="K149" s="186" t="str">
        <f>IF(D149="","ZZZ9",IF(AND(#REF!&gt;0,#REF!&lt;5),D149&amp;#REF!,D149&amp;"9"))</f>
        <v>ZZZ9</v>
      </c>
      <c r="L149" s="190">
        <f t="shared" si="3"/>
        <v>999</v>
      </c>
      <c r="M149" s="218">
        <f t="shared" si="4"/>
        <v>999</v>
      </c>
      <c r="N149" s="214"/>
      <c r="O149" s="183"/>
      <c r="P149" s="113">
        <f t="shared" si="5"/>
        <v>999</v>
      </c>
      <c r="Q149" s="96"/>
    </row>
    <row r="150" spans="1:17" ht="12.75">
      <c r="A150" s="191">
        <v>144</v>
      </c>
      <c r="B150" s="94"/>
      <c r="C150" s="94"/>
      <c r="D150" s="95"/>
      <c r="E150" s="206"/>
      <c r="F150" s="112"/>
      <c r="G150" s="112"/>
      <c r="H150" s="395"/>
      <c r="I150" s="221"/>
      <c r="J150" s="188" t="e">
        <f>IF(AND(Q150="",#REF!&gt;0,#REF!&lt;5),K150,)</f>
        <v>#REF!</v>
      </c>
      <c r="K150" s="186" t="str">
        <f>IF(D150="","ZZZ9",IF(AND(#REF!&gt;0,#REF!&lt;5),D150&amp;#REF!,D150&amp;"9"))</f>
        <v>ZZZ9</v>
      </c>
      <c r="L150" s="190">
        <f t="shared" si="3"/>
        <v>999</v>
      </c>
      <c r="M150" s="218">
        <f t="shared" si="4"/>
        <v>999</v>
      </c>
      <c r="N150" s="214"/>
      <c r="O150" s="183"/>
      <c r="P150" s="113">
        <f t="shared" si="5"/>
        <v>999</v>
      </c>
      <c r="Q150" s="96"/>
    </row>
    <row r="151" spans="1:17" ht="12.75">
      <c r="A151" s="191">
        <v>145</v>
      </c>
      <c r="B151" s="94"/>
      <c r="C151" s="94"/>
      <c r="D151" s="95"/>
      <c r="E151" s="206"/>
      <c r="F151" s="112"/>
      <c r="G151" s="112"/>
      <c r="H151" s="395"/>
      <c r="I151" s="221"/>
      <c r="J151" s="188" t="e">
        <f>IF(AND(Q151="",#REF!&gt;0,#REF!&lt;5),K151,)</f>
        <v>#REF!</v>
      </c>
      <c r="K151" s="186" t="str">
        <f>IF(D151="","ZZZ9",IF(AND(#REF!&gt;0,#REF!&lt;5),D151&amp;#REF!,D151&amp;"9"))</f>
        <v>ZZZ9</v>
      </c>
      <c r="L151" s="190">
        <f t="shared" si="3"/>
        <v>999</v>
      </c>
      <c r="M151" s="218">
        <f t="shared" si="4"/>
        <v>999</v>
      </c>
      <c r="N151" s="214"/>
      <c r="O151" s="183"/>
      <c r="P151" s="113">
        <f t="shared" si="5"/>
        <v>999</v>
      </c>
      <c r="Q151" s="96"/>
    </row>
    <row r="152" spans="1:17" ht="12.75">
      <c r="A152" s="191">
        <v>146</v>
      </c>
      <c r="B152" s="94"/>
      <c r="C152" s="94"/>
      <c r="D152" s="95"/>
      <c r="E152" s="206"/>
      <c r="F152" s="112"/>
      <c r="G152" s="112"/>
      <c r="H152" s="395"/>
      <c r="I152" s="221"/>
      <c r="J152" s="188" t="e">
        <f>IF(AND(Q152="",#REF!&gt;0,#REF!&lt;5),K152,)</f>
        <v>#REF!</v>
      </c>
      <c r="K152" s="186" t="str">
        <f>IF(D152="","ZZZ9",IF(AND(#REF!&gt;0,#REF!&lt;5),D152&amp;#REF!,D152&amp;"9"))</f>
        <v>ZZZ9</v>
      </c>
      <c r="L152" s="190">
        <f t="shared" si="3"/>
        <v>999</v>
      </c>
      <c r="M152" s="218">
        <f t="shared" si="4"/>
        <v>999</v>
      </c>
      <c r="N152" s="214"/>
      <c r="O152" s="183"/>
      <c r="P152" s="113">
        <f t="shared" si="5"/>
        <v>999</v>
      </c>
      <c r="Q152" s="96"/>
    </row>
    <row r="153" spans="1:17" ht="12.75">
      <c r="A153" s="191">
        <v>147</v>
      </c>
      <c r="B153" s="94"/>
      <c r="C153" s="94"/>
      <c r="D153" s="95"/>
      <c r="E153" s="206"/>
      <c r="F153" s="112"/>
      <c r="G153" s="112"/>
      <c r="H153" s="395"/>
      <c r="I153" s="221"/>
      <c r="J153" s="188" t="e">
        <f>IF(AND(Q153="",#REF!&gt;0,#REF!&lt;5),K153,)</f>
        <v>#REF!</v>
      </c>
      <c r="K153" s="186" t="str">
        <f>IF(D153="","ZZZ9",IF(AND(#REF!&gt;0,#REF!&lt;5),D153&amp;#REF!,D153&amp;"9"))</f>
        <v>ZZZ9</v>
      </c>
      <c r="L153" s="190">
        <f t="shared" si="3"/>
        <v>999</v>
      </c>
      <c r="M153" s="218">
        <f t="shared" si="4"/>
        <v>999</v>
      </c>
      <c r="N153" s="214"/>
      <c r="O153" s="183"/>
      <c r="P153" s="113">
        <f t="shared" si="5"/>
        <v>999</v>
      </c>
      <c r="Q153" s="96"/>
    </row>
    <row r="154" spans="1:17" ht="12.75">
      <c r="A154" s="191">
        <v>148</v>
      </c>
      <c r="B154" s="94"/>
      <c r="C154" s="94"/>
      <c r="D154" s="95"/>
      <c r="E154" s="206"/>
      <c r="F154" s="112"/>
      <c r="G154" s="112"/>
      <c r="H154" s="395"/>
      <c r="I154" s="221"/>
      <c r="J154" s="188" t="e">
        <f>IF(AND(Q154="",#REF!&gt;0,#REF!&lt;5),K154,)</f>
        <v>#REF!</v>
      </c>
      <c r="K154" s="186" t="str">
        <f>IF(D154="","ZZZ9",IF(AND(#REF!&gt;0,#REF!&lt;5),D154&amp;#REF!,D154&amp;"9"))</f>
        <v>ZZZ9</v>
      </c>
      <c r="L154" s="190">
        <f t="shared" si="3"/>
        <v>999</v>
      </c>
      <c r="M154" s="218">
        <f t="shared" si="4"/>
        <v>999</v>
      </c>
      <c r="N154" s="214"/>
      <c r="O154" s="183"/>
      <c r="P154" s="113">
        <f t="shared" si="5"/>
        <v>999</v>
      </c>
      <c r="Q154" s="96"/>
    </row>
    <row r="155" spans="1:17" ht="12.75">
      <c r="A155" s="191">
        <v>149</v>
      </c>
      <c r="B155" s="94"/>
      <c r="C155" s="94"/>
      <c r="D155" s="95"/>
      <c r="E155" s="206"/>
      <c r="F155" s="112"/>
      <c r="G155" s="112"/>
      <c r="H155" s="395"/>
      <c r="I155" s="221"/>
      <c r="J155" s="188" t="e">
        <f>IF(AND(Q155="",#REF!&gt;0,#REF!&lt;5),K155,)</f>
        <v>#REF!</v>
      </c>
      <c r="K155" s="186" t="str">
        <f>IF(D155="","ZZZ9",IF(AND(#REF!&gt;0,#REF!&lt;5),D155&amp;#REF!,D155&amp;"9"))</f>
        <v>ZZZ9</v>
      </c>
      <c r="L155" s="190">
        <f t="shared" si="3"/>
        <v>999</v>
      </c>
      <c r="M155" s="218">
        <f t="shared" si="4"/>
        <v>999</v>
      </c>
      <c r="N155" s="214"/>
      <c r="O155" s="183"/>
      <c r="P155" s="113">
        <f t="shared" si="5"/>
        <v>999</v>
      </c>
      <c r="Q155" s="96"/>
    </row>
    <row r="156" spans="1:17" ht="12.75">
      <c r="A156" s="191">
        <v>150</v>
      </c>
      <c r="B156" s="94"/>
      <c r="C156" s="94"/>
      <c r="D156" s="95"/>
      <c r="E156" s="206"/>
      <c r="F156" s="112"/>
      <c r="G156" s="112"/>
      <c r="H156" s="395"/>
      <c r="I156" s="221"/>
      <c r="J156" s="188" t="e">
        <f>IF(AND(Q156="",#REF!&gt;0,#REF!&lt;5),K156,)</f>
        <v>#REF!</v>
      </c>
      <c r="K156" s="186" t="str">
        <f>IF(D156="","ZZZ9",IF(AND(#REF!&gt;0,#REF!&lt;5),D156&amp;#REF!,D156&amp;"9"))</f>
        <v>ZZZ9</v>
      </c>
      <c r="L156" s="190">
        <f t="shared" si="3"/>
        <v>999</v>
      </c>
      <c r="M156" s="218">
        <f t="shared" si="4"/>
        <v>999</v>
      </c>
      <c r="N156" s="214"/>
      <c r="O156" s="183"/>
      <c r="P156" s="113">
        <f t="shared" si="5"/>
        <v>999</v>
      </c>
      <c r="Q156" s="96"/>
    </row>
  </sheetData>
  <sheetProtection/>
  <conditionalFormatting sqref="E7:E156">
    <cfRule type="expression" priority="33" dxfId="21" stopIfTrue="1">
      <formula>AND(ROUNDDOWN(($A$4-E7)/365.25,0)&lt;=13,G7&lt;&gt;"OK")</formula>
    </cfRule>
    <cfRule type="expression" priority="34" dxfId="20" stopIfTrue="1">
      <formula>AND(ROUNDDOWN(($A$4-E7)/365.25,0)&lt;=14,G7&lt;&gt;"OK")</formula>
    </cfRule>
    <cfRule type="expression" priority="35" dxfId="19" stopIfTrue="1">
      <formula>AND(ROUNDDOWN(($A$4-E7)/365.25,0)&lt;=17,G7&lt;&gt;"OK")</formula>
    </cfRule>
  </conditionalFormatting>
  <conditionalFormatting sqref="J7:J156">
    <cfRule type="cellIs" priority="32" dxfId="27" operator="equal" stopIfTrue="1">
      <formula>"Z"</formula>
    </cfRule>
  </conditionalFormatting>
  <conditionalFormatting sqref="A7:D156">
    <cfRule type="expression" priority="31" dxfId="8" stopIfTrue="1">
      <formula>$Q7&gt;=1</formula>
    </cfRule>
  </conditionalFormatting>
  <conditionalFormatting sqref="E7:E14">
    <cfRule type="expression" priority="28" dxfId="21" stopIfTrue="1">
      <formula>AND(ROUNDDOWN(($A$4-E7)/365.25,0)&lt;=13,G7&lt;&gt;"OK")</formula>
    </cfRule>
    <cfRule type="expression" priority="29" dxfId="20" stopIfTrue="1">
      <formula>AND(ROUNDDOWN(($A$4-E7)/365.25,0)&lt;=14,G7&lt;&gt;"OK")</formula>
    </cfRule>
    <cfRule type="expression" priority="30" dxfId="19" stopIfTrue="1">
      <formula>AND(ROUNDDOWN(($A$4-E7)/365.25,0)&lt;=17,G7&lt;&gt;"OK")</formula>
    </cfRule>
  </conditionalFormatting>
  <conditionalFormatting sqref="J7:J14">
    <cfRule type="cellIs" priority="27" dxfId="27" operator="equal" stopIfTrue="1">
      <formula>"Z"</formula>
    </cfRule>
  </conditionalFormatting>
  <conditionalFormatting sqref="B7:D14">
    <cfRule type="expression" priority="26" dxfId="8" stopIfTrue="1">
      <formula>$Q7&gt;=1</formula>
    </cfRule>
  </conditionalFormatting>
  <conditionalFormatting sqref="E7:E14">
    <cfRule type="expression" priority="23" dxfId="21" stopIfTrue="1">
      <formula>AND(ROUNDDOWN(($A$4-E7)/365.25,0)&lt;=13,G7&lt;&gt;"OK")</formula>
    </cfRule>
    <cfRule type="expression" priority="24" dxfId="20" stopIfTrue="1">
      <formula>AND(ROUNDDOWN(($A$4-E7)/365.25,0)&lt;=14,G7&lt;&gt;"OK")</formula>
    </cfRule>
    <cfRule type="expression" priority="25" dxfId="19" stopIfTrue="1">
      <formula>AND(ROUNDDOWN(($A$4-E7)/365.25,0)&lt;=17,G7&lt;&gt;"OK")</formula>
    </cfRule>
  </conditionalFormatting>
  <conditionalFormatting sqref="B7:D14">
    <cfRule type="expression" priority="22" dxfId="8" stopIfTrue="1">
      <formula>$Q7&gt;=1</formula>
    </cfRule>
  </conditionalFormatting>
  <conditionalFormatting sqref="E7:E27 E29:E37">
    <cfRule type="expression" priority="19" dxfId="21" stopIfTrue="1">
      <formula>AND(ROUNDDOWN(($A$4-E7)/365.25,0)&lt;=13,G7&lt;&gt;"OK")</formula>
    </cfRule>
    <cfRule type="expression" priority="20" dxfId="20" stopIfTrue="1">
      <formula>AND(ROUNDDOWN(($A$4-E7)/365.25,0)&lt;=14,G7&lt;&gt;"OK")</formula>
    </cfRule>
    <cfRule type="expression" priority="21" dxfId="19" stopIfTrue="1">
      <formula>AND(ROUNDDOWN(($A$4-E7)/365.25,0)&lt;=17,G7&lt;&gt;"OK")</formula>
    </cfRule>
  </conditionalFormatting>
  <conditionalFormatting sqref="B7:D37">
    <cfRule type="expression" priority="18" dxfId="8" stopIfTrue="1">
      <formula>$Q7&gt;=1</formula>
    </cfRule>
  </conditionalFormatting>
  <conditionalFormatting sqref="E7:E16">
    <cfRule type="expression" priority="15" dxfId="21" stopIfTrue="1">
      <formula>AND(ROUNDDOWN(($A$4-E7)/365.25,0)&lt;=13,G7&lt;&gt;"OK")</formula>
    </cfRule>
    <cfRule type="expression" priority="16" dxfId="20" stopIfTrue="1">
      <formula>AND(ROUNDDOWN(($A$4-E7)/365.25,0)&lt;=14,G7&lt;&gt;"OK")</formula>
    </cfRule>
    <cfRule type="expression" priority="17" dxfId="19" stopIfTrue="1">
      <formula>AND(ROUNDDOWN(($A$4-E7)/365.25,0)&lt;=17,G7&lt;&gt;"OK")</formula>
    </cfRule>
  </conditionalFormatting>
  <conditionalFormatting sqref="B7:D16">
    <cfRule type="expression" priority="14" dxfId="8" stopIfTrue="1">
      <formula>$Q7&gt;=1</formula>
    </cfRule>
  </conditionalFormatting>
  <conditionalFormatting sqref="E8:E16">
    <cfRule type="expression" priority="11" dxfId="21" stopIfTrue="1">
      <formula>AND(ROUNDDOWN(($A$4-E8)/365.25,0)&lt;=13,G8&lt;&gt;"OK")</formula>
    </cfRule>
    <cfRule type="expression" priority="12" dxfId="20" stopIfTrue="1">
      <formula>AND(ROUNDDOWN(($A$4-E8)/365.25,0)&lt;=14,G8&lt;&gt;"OK")</formula>
    </cfRule>
    <cfRule type="expression" priority="13" dxfId="19" stopIfTrue="1">
      <formula>AND(ROUNDDOWN(($A$4-E8)/365.25,0)&lt;=17,G8&lt;&gt;"OK")</formula>
    </cfRule>
  </conditionalFormatting>
  <conditionalFormatting sqref="B7:D16">
    <cfRule type="expression" priority="10" dxfId="8" stopIfTrue="1">
      <formula>$Q7&gt;=1</formula>
    </cfRule>
  </conditionalFormatting>
  <conditionalFormatting sqref="E7:E16">
    <cfRule type="expression" priority="7" dxfId="21" stopIfTrue="1">
      <formula>AND(ROUNDDOWN(($A$4-E7)/365.25,0)&lt;=13,G7&lt;&gt;"OK")</formula>
    </cfRule>
    <cfRule type="expression" priority="8" dxfId="20" stopIfTrue="1">
      <formula>AND(ROUNDDOWN(($A$4-E7)/365.25,0)&lt;=14,G7&lt;&gt;"OK")</formula>
    </cfRule>
    <cfRule type="expression" priority="9" dxfId="19" stopIfTrue="1">
      <formula>AND(ROUNDDOWN(($A$4-E7)/365.25,0)&lt;=17,G7&lt;&gt;"OK")</formula>
    </cfRule>
  </conditionalFormatting>
  <conditionalFormatting sqref="B7:D16">
    <cfRule type="expression" priority="6" dxfId="8" stopIfTrue="1">
      <formula>$Q7&gt;=1</formula>
    </cfRule>
  </conditionalFormatting>
  <conditionalFormatting sqref="E8:E16">
    <cfRule type="expression" priority="3" dxfId="21" stopIfTrue="1">
      <formula>AND(ROUNDDOWN(($A$4-E8)/365.25,0)&lt;=13,G8&lt;&gt;"OK")</formula>
    </cfRule>
    <cfRule type="expression" priority="4" dxfId="20" stopIfTrue="1">
      <formula>AND(ROUNDDOWN(($A$4-E8)/365.25,0)&lt;=14,G8&lt;&gt;"OK")</formula>
    </cfRule>
    <cfRule type="expression" priority="5" dxfId="19" stopIfTrue="1">
      <formula>AND(ROUNDDOWN(($A$4-E8)/365.25,0)&lt;=17,G8&lt;&gt;"OK")</formula>
    </cfRule>
  </conditionalFormatting>
  <conditionalFormatting sqref="B7:D16">
    <cfRule type="expression" priority="2" dxfId="8" stopIfTrue="1">
      <formula>$Q7&gt;=1</formula>
    </cfRule>
  </conditionalFormatting>
  <conditionalFormatting sqref="B7:D9">
    <cfRule type="expression" priority="1" dxfId="8" stopIfTrue="1">
      <formula>$Q14&gt;=1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2020-08-10T19:52:10Z</dcterms:modified>
  <cp:category>Forms</cp:category>
  <cp:version/>
  <cp:contentType/>
  <cp:contentStatus/>
</cp:coreProperties>
</file>