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84" activeTab="3"/>
  </bookViews>
  <sheets>
    <sheet name="Altalanos" sheetId="1" r:id="rId1"/>
    <sheet name="Birók" sheetId="2" r:id="rId2"/>
    <sheet name="110elő" sheetId="3" r:id="rId3"/>
    <sheet name="Vp110+" sheetId="4" r:id="rId4"/>
    <sheet name="140elő" sheetId="5" r:id="rId5"/>
    <sheet name="Vp140+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'110elő'!$1:$5</definedName>
    <definedName name="_xlnm.Print_Titles" localSheetId="4">'140elő'!$1:$5</definedName>
    <definedName name="_xlnm.Print_Area" localSheetId="2">'110elő'!$A$1:$P$87</definedName>
    <definedName name="_xlnm.Print_Area" localSheetId="4">'140elő'!$A$1:$P$87</definedName>
    <definedName name="_xlnm.Print_Area" localSheetId="1">'Birók'!$A$1:$N$29</definedName>
    <definedName name="_xlnm.Print_Area" localSheetId="3">'Vp110+'!$A$1:$M$41</definedName>
    <definedName name="_xlnm.Print_Area" localSheetId="5">'Vp140+'!$A$1:$M$41</definedName>
  </definedNames>
  <calcPr fullCalcOnLoad="1"/>
</workbook>
</file>

<file path=xl/sharedStrings.xml><?xml version="1.0" encoding="utf-8"?>
<sst xmlns="http://schemas.openxmlformats.org/spreadsheetml/2006/main" count="242" uniqueCount="136">
  <si>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</si>
  <si>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</si>
  <si>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</si>
  <si>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</si>
  <si>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</si>
  <si>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</si>
  <si>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</si>
  <si>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</si>
  <si>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</si>
  <si>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</si>
  <si>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</si>
  <si>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</si>
  <si>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</si>
  <si>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</si>
  <si>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</si>
  <si>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</si>
  <si>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</si>
  <si>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</si>
  <si>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</si>
  <si>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</si>
  <si>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</si>
  <si>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</si>
  <si>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</si>
  <si>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</si>
  <si>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</si>
  <si>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</si>
  <si>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</si>
  <si>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</si>
  <si>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</si>
  <si>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</si>
  <si>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</si>
  <si>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</si>
  <si>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</si>
  <si>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</si>
  <si>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</si>
  <si>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</si>
  <si>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</si>
  <si>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</si>
  <si>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</si>
  <si>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</si>
  <si>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</si>
  <si>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</si>
  <si>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</si>
  <si>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</si>
  <si>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</si>
  <si>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</si>
  <si>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</si>
  <si>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</si>
  <si>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</si>
  <si>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</si>
  <si>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</si>
  <si>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</si>
  <si>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</si>
  <si>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</si>
  <si>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</si>
  <si>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</si>
  <si>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</si>
  <si>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</si>
  <si>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</si>
  <si>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</si>
  <si>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</si>
  <si>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</si>
  <si>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</si>
  <si>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</si>
  <si>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</si>
  <si>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</si>
  <si>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</si>
  <si>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</si>
  <si>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</si>
  <si>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</si>
  <si>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</si>
  <si>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</si>
  <si>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</si>
  <si>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</si>
  <si>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</si>
  <si>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</si>
  <si>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Vp140+</t>
  </si>
  <si>
    <t>2020.07.17-19.</t>
  </si>
  <si>
    <t>Budapest</t>
  </si>
  <si>
    <t>Kádár László</t>
  </si>
  <si>
    <t>GANZ EKM</t>
  </si>
  <si>
    <t>Varannai Csaba</t>
  </si>
  <si>
    <t>Éva</t>
  </si>
  <si>
    <t>Orbázi</t>
  </si>
  <si>
    <t>Réka</t>
  </si>
  <si>
    <t>710401</t>
  </si>
  <si>
    <t>Takách</t>
  </si>
  <si>
    <t>Gusztáv</t>
  </si>
  <si>
    <t>540919</t>
  </si>
  <si>
    <t>Barcs</t>
  </si>
  <si>
    <t>Nóra</t>
  </si>
  <si>
    <t>Váradi</t>
  </si>
  <si>
    <t>Iván</t>
  </si>
  <si>
    <t>Gyula</t>
  </si>
  <si>
    <t>Ildikó</t>
  </si>
  <si>
    <t>Eppich</t>
  </si>
  <si>
    <t>László</t>
  </si>
  <si>
    <t>Bércesi</t>
  </si>
  <si>
    <t>Julianna</t>
  </si>
  <si>
    <t>Bokor</t>
  </si>
  <si>
    <t>Zsabolcs</t>
  </si>
  <si>
    <t>Lőrinc</t>
  </si>
  <si>
    <t>Zsóka</t>
  </si>
  <si>
    <t>540215</t>
  </si>
  <si>
    <t xml:space="preserve">Lőrincz </t>
  </si>
  <si>
    <t>410614</t>
  </si>
  <si>
    <t>Lanstiák</t>
  </si>
  <si>
    <t>Csorba</t>
  </si>
  <si>
    <t>Szentes Béla Emlékverseny 2020</t>
  </si>
  <si>
    <t>500405</t>
  </si>
  <si>
    <t>451124</t>
  </si>
  <si>
    <t>410411</t>
  </si>
  <si>
    <t>400909</t>
  </si>
  <si>
    <t>510414</t>
  </si>
  <si>
    <t>580106</t>
  </si>
  <si>
    <t>550424</t>
  </si>
  <si>
    <t>Vp110+</t>
  </si>
  <si>
    <t>9/6</t>
  </si>
  <si>
    <t>6/9</t>
  </si>
  <si>
    <t>jn v</t>
  </si>
  <si>
    <t>jn ny</t>
  </si>
  <si>
    <t>4/6 4/6</t>
  </si>
  <si>
    <t>6/4 6/4</t>
  </si>
  <si>
    <t>9/1</t>
  </si>
  <si>
    <t>1/9</t>
  </si>
  <si>
    <t>Ujlaky</t>
  </si>
  <si>
    <t>9/0</t>
  </si>
  <si>
    <t>0/9</t>
  </si>
  <si>
    <t>D</t>
  </si>
  <si>
    <t>NÁDORI</t>
  </si>
  <si>
    <t>Katalin</t>
  </si>
  <si>
    <t>FEHÉRVÁRY</t>
  </si>
  <si>
    <t>Sándor</t>
  </si>
  <si>
    <t>NÁDORI/FEHÉRVÁRY</t>
  </si>
  <si>
    <t>j.n. vesztett</t>
  </si>
  <si>
    <t>j.n. nyert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</si>
</sst>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$&quot;* #,##0.00_-;\-&quot;$&quot;* #,##0.00_-;_-&quot;$&quot;* &quot;-&quot;??_-;_-@_-"/>
    <numFmt numFmtId="165" formatCode="d\-mmm\-yy"/>
  </numFmts>
  <fonts count="7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sz val="10"/>
      <color indexed="4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6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1" fillId="38" borderId="24" xfId="0" applyFont="1" applyFill="1" applyBorder="1" applyAlignment="1">
      <alignment horizontal="right" vertical="center"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16" fillId="0" borderId="15" xfId="56" applyNumberFormat="1" applyFont="1" applyBorder="1" applyAlignment="1" applyProtection="1">
      <alignment vertical="center"/>
      <protection locked="0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4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left" vertical="center"/>
    </xf>
    <xf numFmtId="49" fontId="27" fillId="33" borderId="36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8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0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49" fontId="35" fillId="33" borderId="13" xfId="0" applyNumberFormat="1" applyFont="1" applyFill="1" applyBorder="1" applyAlignment="1">
      <alignment vertical="center"/>
    </xf>
    <xf numFmtId="49" fontId="35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2" xfId="0" applyFont="1" applyFill="1" applyBorder="1" applyAlignment="1">
      <alignment vertical="center"/>
    </xf>
    <xf numFmtId="0" fontId="35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49" fontId="38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3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42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65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3" fillId="37" borderId="15" xfId="0" applyNumberFormat="1" applyFont="1" applyFill="1" applyBorder="1" applyAlignment="1">
      <alignment vertical="center"/>
    </xf>
    <xf numFmtId="49" fontId="16" fillId="37" borderId="15" xfId="56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40" xfId="0" applyNumberFormat="1" applyFont="1" applyFill="1" applyBorder="1" applyAlignment="1">
      <alignment vertical="center"/>
    </xf>
    <xf numFmtId="49" fontId="32" fillId="37" borderId="1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right"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49" fontId="22" fillId="33" borderId="36" xfId="0" applyNumberFormat="1" applyFont="1" applyFill="1" applyBorder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center" vertical="center"/>
    </xf>
    <xf numFmtId="49" fontId="32" fillId="37" borderId="36" xfId="0" applyNumberFormat="1" applyFont="1" applyFill="1" applyBorder="1" applyAlignment="1">
      <alignment vertical="center"/>
    </xf>
    <xf numFmtId="0" fontId="0" fillId="37" borderId="41" xfId="0" applyFill="1" applyBorder="1" applyAlignment="1">
      <alignment/>
    </xf>
    <xf numFmtId="49" fontId="8" fillId="37" borderId="33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2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7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40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28" fillId="37" borderId="33" xfId="0" applyNumberFormat="1" applyFont="1" applyFill="1" applyBorder="1" applyAlignment="1">
      <alignment horizontal="center" vertical="center"/>
    </xf>
    <xf numFmtId="49" fontId="28" fillId="37" borderId="37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vertical="center"/>
    </xf>
    <xf numFmtId="49" fontId="8" fillId="37" borderId="33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0" fillId="39" borderId="0" xfId="0" applyFont="1" applyFill="1" applyAlignment="1">
      <alignment/>
    </xf>
    <xf numFmtId="0" fontId="40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2" fillId="33" borderId="0" xfId="43" applyFill="1" applyBorder="1" applyAlignment="1">
      <alignment/>
    </xf>
    <xf numFmtId="49" fontId="35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2" xfId="0" applyNumberFormat="1" applyFont="1" applyFill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0" fillId="35" borderId="31" xfId="0" applyNumberFormat="1" applyFont="1" applyFill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42" fillId="37" borderId="0" xfId="0" applyNumberFormat="1" applyFont="1" applyFill="1" applyAlignment="1">
      <alignment horizontal="left"/>
    </xf>
    <xf numFmtId="0" fontId="41" fillId="37" borderId="0" xfId="0" applyNumberFormat="1" applyFont="1" applyFill="1" applyAlignment="1">
      <alignment horizontal="left"/>
    </xf>
    <xf numFmtId="49" fontId="0" fillId="37" borderId="0" xfId="0" applyNumberFormat="1" applyFill="1" applyAlignment="1">
      <alignment/>
    </xf>
    <xf numFmtId="0" fontId="78" fillId="37" borderId="37" xfId="0" applyFont="1" applyFill="1" applyBorder="1" applyAlignment="1">
      <alignment/>
    </xf>
    <xf numFmtId="0" fontId="78" fillId="37" borderId="0" xfId="0" applyFont="1" applyFill="1" applyBorder="1" applyAlignment="1">
      <alignment/>
    </xf>
    <xf numFmtId="0" fontId="78" fillId="37" borderId="0" xfId="0" applyFont="1" applyFill="1" applyAlignment="1">
      <alignment/>
    </xf>
    <xf numFmtId="14" fontId="23" fillId="33" borderId="36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48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4" xfId="0" applyNumberFormat="1" applyFont="1" applyFill="1" applyBorder="1" applyAlignment="1">
      <alignment horizontal="center" wrapText="1"/>
    </xf>
    <xf numFmtId="49" fontId="13" fillId="33" borderId="35" xfId="0" applyNumberFormat="1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0" fontId="8" fillId="37" borderId="36" xfId="0" applyFont="1" applyFill="1" applyBorder="1" applyAlignment="1">
      <alignment horizontal="left" vertical="center"/>
    </xf>
    <xf numFmtId="49" fontId="0" fillId="41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shrinkToFi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49" fontId="0" fillId="42" borderId="0" xfId="0" applyNumberFormat="1" applyFill="1" applyBorder="1" applyAlignment="1">
      <alignment horizontal="center" vertical="center" shrinkToFit="1"/>
    </xf>
    <xf numFmtId="49" fontId="0" fillId="42" borderId="0" xfId="0" applyNumberFormat="1" applyFill="1" applyBorder="1" applyAlignment="1">
      <alignment horizontal="center" vertical="center"/>
    </xf>
    <xf numFmtId="0" fontId="0" fillId="37" borderId="49" xfId="0" applyFill="1" applyBorder="1" applyAlignment="1">
      <alignment horizontal="center" vertical="center"/>
    </xf>
    <xf numFmtId="0" fontId="0" fillId="0" borderId="49" xfId="0" applyBorder="1" applyAlignment="1">
      <alignment horizontal="right" vertical="center" shrinkToFit="1"/>
    </xf>
    <xf numFmtId="49" fontId="0" fillId="0" borderId="49" xfId="0" applyNumberFormat="1" applyFon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41" borderId="49" xfId="0" applyNumberFormat="1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 shrinkToFit="1"/>
    </xf>
    <xf numFmtId="0" fontId="0" fillId="37" borderId="14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42" borderId="14" xfId="0" applyFont="1" applyFill="1" applyBorder="1" applyAlignment="1">
      <alignment horizontal="center" vertical="center" shrinkToFit="1"/>
    </xf>
    <xf numFmtId="49" fontId="0" fillId="37" borderId="3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43" borderId="14" xfId="0" applyNumberFormat="1" applyFont="1" applyFill="1" applyBorder="1" applyAlignment="1">
      <alignment horizontal="center" vertical="center"/>
    </xf>
    <xf numFmtId="49" fontId="0" fillId="43" borderId="14" xfId="0" applyNumberForma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7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B14" sqref="B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36" t="s">
        <v>67</v>
      </c>
      <c r="B1" s="3"/>
      <c r="C1" s="3"/>
      <c r="D1" s="137"/>
      <c r="E1" s="4"/>
      <c r="F1" s="5"/>
      <c r="G1" s="5"/>
    </row>
    <row r="2" spans="1:7" s="6" customFormat="1" ht="36.75" customHeight="1" thickBot="1">
      <c r="A2" s="7" t="s">
        <v>6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7</v>
      </c>
      <c r="B4" s="16"/>
      <c r="C4" s="16"/>
      <c r="D4" s="16"/>
      <c r="E4" s="17"/>
      <c r="F4" s="5"/>
      <c r="G4" s="5"/>
    </row>
    <row r="5" spans="1:7" s="18" customFormat="1" ht="15" customHeight="1">
      <c r="A5" s="150" t="s">
        <v>8</v>
      </c>
      <c r="B5" s="20"/>
      <c r="C5" s="20"/>
      <c r="D5" s="20"/>
      <c r="E5" s="258"/>
      <c r="F5" s="22"/>
      <c r="G5" s="23"/>
    </row>
    <row r="6" spans="1:7" s="2" customFormat="1" ht="26.25">
      <c r="A6" s="271" t="s">
        <v>108</v>
      </c>
      <c r="B6" s="259"/>
      <c r="C6" s="24"/>
      <c r="D6" s="25"/>
      <c r="E6" s="26"/>
      <c r="F6" s="5"/>
      <c r="G6" s="5"/>
    </row>
    <row r="7" spans="1:7" s="18" customFormat="1" ht="15" customHeight="1">
      <c r="A7" s="256" t="s">
        <v>68</v>
      </c>
      <c r="B7" s="256" t="s">
        <v>69</v>
      </c>
      <c r="C7" s="256" t="s">
        <v>70</v>
      </c>
      <c r="D7" s="256" t="s">
        <v>71</v>
      </c>
      <c r="E7" s="256" t="s">
        <v>72</v>
      </c>
      <c r="F7" s="22"/>
      <c r="G7" s="23"/>
    </row>
    <row r="8" spans="1:7" s="2" customFormat="1" ht="16.5" customHeight="1">
      <c r="A8" s="164" t="s">
        <v>116</v>
      </c>
      <c r="B8" s="164"/>
      <c r="C8" s="164" t="s">
        <v>76</v>
      </c>
      <c r="D8" s="164"/>
      <c r="E8" s="164"/>
      <c r="F8" s="5"/>
      <c r="G8" s="5"/>
    </row>
    <row r="9" spans="1:7" s="2" customFormat="1" ht="15" customHeight="1">
      <c r="A9" s="150" t="s">
        <v>9</v>
      </c>
      <c r="B9" s="20"/>
      <c r="C9" s="151" t="s">
        <v>10</v>
      </c>
      <c r="D9" s="151"/>
      <c r="E9" s="152" t="s">
        <v>11</v>
      </c>
      <c r="F9" s="5"/>
      <c r="G9" s="5"/>
    </row>
    <row r="10" spans="1:7" s="2" customFormat="1" ht="12.75">
      <c r="A10" s="29" t="s">
        <v>77</v>
      </c>
      <c r="B10" s="30"/>
      <c r="C10" s="31" t="s">
        <v>78</v>
      </c>
      <c r="D10" s="151" t="s">
        <v>49</v>
      </c>
      <c r="E10" s="257" t="s">
        <v>79</v>
      </c>
      <c r="F10" s="5"/>
      <c r="G10" s="5"/>
    </row>
    <row r="11" spans="1:7" ht="12.75">
      <c r="A11" s="19"/>
      <c r="B11" s="20"/>
      <c r="C11" s="157" t="s">
        <v>47</v>
      </c>
      <c r="D11" s="157" t="s">
        <v>65</v>
      </c>
      <c r="E11" s="157" t="s">
        <v>66</v>
      </c>
      <c r="F11" s="34"/>
      <c r="G11" s="34"/>
    </row>
    <row r="12" spans="1:7" s="2" customFormat="1" ht="12.75">
      <c r="A12" s="138"/>
      <c r="B12" s="5"/>
      <c r="C12" s="165"/>
      <c r="D12" s="165" t="s">
        <v>80</v>
      </c>
      <c r="E12" s="165" t="s">
        <v>81</v>
      </c>
      <c r="F12" s="5"/>
      <c r="G12" s="5"/>
    </row>
    <row r="13" spans="1:7" ht="7.5" customHeight="1">
      <c r="A13" s="34"/>
      <c r="B13" s="34"/>
      <c r="C13" s="34"/>
      <c r="D13" s="34"/>
      <c r="E13" s="38"/>
      <c r="F13" s="34"/>
      <c r="G13" s="34"/>
    </row>
    <row r="14" spans="1:7" ht="112.5" customHeight="1">
      <c r="A14" s="34"/>
      <c r="B14" s="34"/>
      <c r="C14" s="34"/>
      <c r="D14" s="34"/>
      <c r="E14" s="38"/>
      <c r="F14" s="34"/>
      <c r="G14" s="34"/>
    </row>
    <row r="15" spans="1:7" ht="18.75" customHeight="1">
      <c r="A15" s="33"/>
      <c r="B15" s="33"/>
      <c r="C15" s="33"/>
      <c r="D15" s="33"/>
      <c r="E15" s="38"/>
      <c r="F15" s="34"/>
      <c r="G15" s="34"/>
    </row>
    <row r="16" spans="1:7" ht="17.25" customHeight="1">
      <c r="A16" s="33"/>
      <c r="B16" s="33"/>
      <c r="C16" s="33"/>
      <c r="D16" s="33"/>
      <c r="E16" s="39"/>
      <c r="F16" s="34"/>
      <c r="G16" s="34"/>
    </row>
    <row r="17" spans="1:7" ht="12.75" customHeight="1">
      <c r="A17" s="40"/>
      <c r="B17" s="255"/>
      <c r="C17" s="139"/>
      <c r="D17" s="41"/>
      <c r="E17" s="38"/>
      <c r="F17" s="34"/>
      <c r="G17" s="34"/>
    </row>
    <row r="18" spans="1:7" ht="12.75">
      <c r="A18" s="34"/>
      <c r="B18" s="34"/>
      <c r="C18" s="34"/>
      <c r="D18" s="34"/>
      <c r="E18" s="38"/>
      <c r="F18" s="34"/>
      <c r="G18" s="34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2" customWidth="1"/>
    <col min="15" max="15" width="8.57421875" style="0" customWidth="1"/>
    <col min="16" max="16" width="11.57421875" style="0" hidden="1" customWidth="1"/>
  </cols>
  <sheetData>
    <row r="1" spans="1:14" ht="26.25">
      <c r="A1" s="43" t="str">
        <f>Altalanos!$A$6</f>
        <v>Szentes Béla Emlékverseny 2020</v>
      </c>
      <c r="B1" s="44"/>
      <c r="C1" s="44"/>
      <c r="D1" s="34"/>
      <c r="E1" s="34"/>
      <c r="F1" s="45"/>
      <c r="G1" s="34"/>
      <c r="H1" s="34"/>
      <c r="I1" s="34"/>
      <c r="J1" s="34"/>
      <c r="K1" s="34"/>
      <c r="L1" s="34"/>
      <c r="M1" s="34"/>
      <c r="N1" s="46"/>
    </row>
    <row r="2" spans="1:14" ht="12.75">
      <c r="A2" s="47"/>
      <c r="B2" s="27"/>
      <c r="C2" s="27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</row>
    <row r="3" spans="1:14" s="2" customFormat="1" ht="39.75" customHeight="1" thickBot="1">
      <c r="A3" s="48"/>
      <c r="B3" s="49" t="s">
        <v>12</v>
      </c>
      <c r="C3" s="50"/>
      <c r="D3" s="51"/>
      <c r="E3" s="51"/>
      <c r="F3" s="52"/>
      <c r="G3" s="51"/>
      <c r="H3" s="53"/>
      <c r="I3" s="52"/>
      <c r="J3" s="51"/>
      <c r="K3" s="51"/>
      <c r="L3" s="51"/>
      <c r="M3" s="51"/>
      <c r="N3" s="53"/>
    </row>
    <row r="4" spans="1:14" s="18" customFormat="1" ht="9.75">
      <c r="A4" s="52" t="s">
        <v>13</v>
      </c>
      <c r="B4" s="50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5" customFormat="1" ht="12.75" customHeight="1">
      <c r="A5" s="55" t="str">
        <f>Altalanos!$A$10</f>
        <v>2020.07.17-19.</v>
      </c>
      <c r="B5" s="56" t="str">
        <f>Altalanos!$C$10</f>
        <v>Budapest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</row>
    <row r="6" spans="1:14" s="2" customFormat="1" ht="60" customHeight="1" thickBot="1">
      <c r="A6" s="284" t="s">
        <v>14</v>
      </c>
      <c r="B6" s="284"/>
      <c r="C6" s="59"/>
      <c r="D6" s="59"/>
      <c r="E6" s="59"/>
      <c r="F6" s="60"/>
      <c r="G6" s="61"/>
      <c r="H6" s="59"/>
      <c r="I6" s="60"/>
      <c r="J6" s="59"/>
      <c r="K6" s="59"/>
      <c r="L6" s="59"/>
      <c r="M6" s="59"/>
      <c r="N6" s="62"/>
    </row>
    <row r="7" spans="1:14" s="18" customFormat="1" ht="13.5" customHeight="1" hidden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54"/>
    </row>
    <row r="8" spans="1:14" s="11" customFormat="1" ht="12.75" customHeight="1" hidden="1">
      <c r="A8" s="6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57"/>
    </row>
    <row r="9" spans="1:14" s="18" customFormat="1" ht="12.75" hidden="1">
      <c r="A9" s="66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75" hidden="1">
      <c r="A10" s="63"/>
      <c r="B10" s="6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5" customFormat="1" ht="12.75" customHeight="1" hidden="1">
      <c r="A11" s="70"/>
      <c r="B11" s="3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4"/>
    </row>
    <row r="12" spans="1:14" s="18" customFormat="1" ht="9.75" hidden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4"/>
    </row>
    <row r="13" spans="1:14" s="11" customFormat="1" ht="12.75" customHeight="1" hidden="1">
      <c r="A13" s="65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2"/>
    </row>
    <row r="14" spans="1:14" s="18" customFormat="1" ht="12.75" hidden="1">
      <c r="A14" s="66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75" hidden="1">
      <c r="A15" s="63"/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18" customFormat="1" ht="12.75" hidden="1">
      <c r="A16" s="70"/>
      <c r="B16" s="3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4"/>
    </row>
    <row r="17" spans="1:14" s="18" customFormat="1" ht="9.75" hidden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54"/>
    </row>
    <row r="18" spans="1:14" s="11" customFormat="1" ht="12.75" customHeight="1" hidden="1">
      <c r="A18" s="6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40" t="s">
        <v>15</v>
      </c>
      <c r="B20" s="141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75">
      <c r="A21" s="72" t="s">
        <v>16</v>
      </c>
      <c r="B21" s="73" t="s"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P21" s="74" t="s">
        <v>36</v>
      </c>
    </row>
    <row r="22" spans="1:16" s="18" customFormat="1" ht="19.5" customHeight="1">
      <c r="A22" s="75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4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4"/>
      <c r="P23" s="77" t="str">
        <f t="shared" si="0"/>
        <v> </v>
      </c>
    </row>
    <row r="24" spans="1:16" s="18" customFormat="1" ht="19.5" customHeight="1">
      <c r="A24" s="75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4"/>
      <c r="P24" s="77" t="str">
        <f t="shared" si="0"/>
        <v> </v>
      </c>
    </row>
    <row r="25" spans="1:16" s="2" customFormat="1" ht="19.5" customHeight="1">
      <c r="A25" s="75"/>
      <c r="B25" s="7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4"/>
      <c r="P25" s="77" t="str">
        <f t="shared" si="0"/>
        <v> </v>
      </c>
    </row>
    <row r="26" spans="1:16" s="2" customFormat="1" ht="19.5" customHeight="1">
      <c r="A26" s="75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P26" s="77" t="str">
        <f t="shared" si="0"/>
        <v> </v>
      </c>
    </row>
    <row r="27" spans="1:16" s="2" customFormat="1" ht="19.5" customHeight="1">
      <c r="A27" s="75"/>
      <c r="B27" s="7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4"/>
      <c r="P27" s="77" t="str">
        <f t="shared" si="0"/>
        <v> </v>
      </c>
    </row>
    <row r="28" spans="1:16" s="2" customFormat="1" ht="19.5" customHeight="1">
      <c r="A28" s="75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4"/>
      <c r="P28" s="77" t="str">
        <f t="shared" si="0"/>
        <v> </v>
      </c>
    </row>
    <row r="29" spans="1:16" s="2" customFormat="1" ht="19.5" customHeight="1" thickBot="1">
      <c r="A29" s="78"/>
      <c r="B29" s="7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4"/>
      <c r="P29" s="77" t="str">
        <f t="shared" si="0"/>
        <v> </v>
      </c>
    </row>
    <row r="30" spans="1:16" ht="13.5" thickBo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80"/>
      <c r="P30" s="81" t="s">
        <v>37</v>
      </c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80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80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0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0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80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80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80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80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0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80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12" sqref="C12"/>
      <selection pane="bottomLeft" activeCell="B14" sqref="B14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0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5" t="str">
        <f>Altalanos!$A$6</f>
        <v>Szentes Béla Emlékverseny 2020</v>
      </c>
      <c r="B1" s="85"/>
      <c r="C1" s="85"/>
      <c r="D1" s="86"/>
      <c r="E1" s="86"/>
      <c r="F1" s="148"/>
      <c r="G1" s="148"/>
      <c r="H1" s="153" t="s">
        <v>38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Vp110+</v>
      </c>
      <c r="B2" s="88" t="s">
        <v>31</v>
      </c>
      <c r="C2" s="88" t="str">
        <f>Altalanos!$A$8</f>
        <v>Vp110+</v>
      </c>
      <c r="D2" s="119"/>
      <c r="E2" s="119"/>
      <c r="F2" s="119"/>
      <c r="G2" s="119"/>
      <c r="H2" s="153" t="s">
        <v>39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45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85" t="str">
        <f>Altalanos!$A$10</f>
        <v>2020.07.17-19.</v>
      </c>
      <c r="B5" s="285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Kádár László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86" t="s">
        <v>40</v>
      </c>
      <c r="C6" s="287"/>
      <c r="D6" s="287"/>
      <c r="E6" s="287"/>
      <c r="F6" s="287"/>
      <c r="G6" s="260"/>
      <c r="H6" s="288" t="s">
        <v>41</v>
      </c>
      <c r="I6" s="287"/>
      <c r="J6" s="287"/>
      <c r="K6" s="287"/>
      <c r="L6" s="289"/>
      <c r="M6" s="288" t="s">
        <v>42</v>
      </c>
      <c r="N6" s="287"/>
      <c r="O6" s="287"/>
      <c r="P6" s="289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63" t="s">
        <v>74</v>
      </c>
      <c r="G7" s="167" t="s">
        <v>73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75</v>
      </c>
      <c r="M7" s="98" t="s">
        <v>73</v>
      </c>
      <c r="N7" s="117" t="s">
        <v>43</v>
      </c>
      <c r="O7" s="99" t="s">
        <v>44</v>
      </c>
      <c r="P7" s="100" t="s">
        <v>24</v>
      </c>
    </row>
    <row r="8" spans="1:16" s="11" customFormat="1" ht="18.75" customHeight="1">
      <c r="A8" s="264">
        <v>1</v>
      </c>
      <c r="B8" s="171" t="s">
        <v>89</v>
      </c>
      <c r="C8" s="93" t="s">
        <v>90</v>
      </c>
      <c r="D8" s="94"/>
      <c r="E8" s="94"/>
      <c r="F8" s="101"/>
      <c r="G8" s="261"/>
      <c r="H8" s="168" t="s">
        <v>91</v>
      </c>
      <c r="I8" s="126" t="s">
        <v>92</v>
      </c>
      <c r="J8" s="266"/>
      <c r="K8" s="266" t="s">
        <v>113</v>
      </c>
      <c r="L8" s="272"/>
      <c r="M8" s="266"/>
      <c r="N8" s="95"/>
      <c r="O8" s="166"/>
      <c r="P8" s="95"/>
    </row>
    <row r="9" spans="1:16" s="11" customFormat="1" ht="18.75" customHeight="1">
      <c r="A9" s="265">
        <v>2</v>
      </c>
      <c r="B9" s="171" t="s">
        <v>125</v>
      </c>
      <c r="C9" s="93" t="s">
        <v>94</v>
      </c>
      <c r="D9" s="94"/>
      <c r="E9" s="266" t="s">
        <v>114</v>
      </c>
      <c r="F9" s="95"/>
      <c r="G9" s="261"/>
      <c r="H9" s="171" t="s">
        <v>95</v>
      </c>
      <c r="I9" s="93" t="s">
        <v>96</v>
      </c>
      <c r="J9" s="266"/>
      <c r="K9" s="266" t="s">
        <v>115</v>
      </c>
      <c r="L9" s="272"/>
      <c r="M9" s="266"/>
      <c r="N9" s="95"/>
      <c r="O9" s="166"/>
      <c r="P9" s="95"/>
    </row>
    <row r="10" spans="1:16" s="11" customFormat="1" ht="18.75" customHeight="1">
      <c r="A10" s="265">
        <v>3</v>
      </c>
      <c r="B10" s="171" t="s">
        <v>83</v>
      </c>
      <c r="C10" s="93" t="s">
        <v>84</v>
      </c>
      <c r="D10" s="266"/>
      <c r="E10" s="266" t="s">
        <v>85</v>
      </c>
      <c r="F10" s="272"/>
      <c r="G10" s="273"/>
      <c r="H10" s="276" t="s">
        <v>86</v>
      </c>
      <c r="I10" s="277" t="s">
        <v>87</v>
      </c>
      <c r="J10" s="266"/>
      <c r="K10" s="266" t="s">
        <v>88</v>
      </c>
      <c r="L10" s="272"/>
      <c r="M10" s="266"/>
      <c r="N10" s="95"/>
      <c r="O10" s="166"/>
      <c r="P10" s="95"/>
    </row>
    <row r="11" spans="1:16" s="11" customFormat="1" ht="18.75" customHeight="1">
      <c r="A11" s="265">
        <v>4</v>
      </c>
      <c r="B11" s="171"/>
      <c r="C11" s="93"/>
      <c r="D11" s="266"/>
      <c r="E11" s="266"/>
      <c r="F11" s="272"/>
      <c r="G11" s="273"/>
      <c r="H11" s="276"/>
      <c r="I11" s="277"/>
      <c r="J11" s="266"/>
      <c r="K11" s="266"/>
      <c r="L11" s="272"/>
      <c r="M11" s="266"/>
      <c r="N11" s="95"/>
      <c r="O11" s="166"/>
      <c r="P11" s="95"/>
    </row>
    <row r="12" spans="1:16" s="11" customFormat="1" ht="18.75" customHeight="1">
      <c r="A12" s="265">
        <v>5</v>
      </c>
      <c r="B12" s="171"/>
      <c r="C12" s="93"/>
      <c r="D12" s="266"/>
      <c r="E12" s="266"/>
      <c r="F12" s="272"/>
      <c r="G12" s="273"/>
      <c r="H12" s="274"/>
      <c r="I12" s="275"/>
      <c r="J12" s="266"/>
      <c r="K12" s="266"/>
      <c r="L12" s="272"/>
      <c r="M12" s="266"/>
      <c r="N12" s="95"/>
      <c r="O12" s="166"/>
      <c r="P12" s="95"/>
    </row>
    <row r="13" spans="1:16" s="11" customFormat="1" ht="18.75" customHeight="1">
      <c r="A13" s="265">
        <v>6</v>
      </c>
      <c r="B13" s="171"/>
      <c r="C13" s="93"/>
      <c r="D13" s="266"/>
      <c r="E13" s="266"/>
      <c r="F13" s="272"/>
      <c r="G13" s="273"/>
      <c r="H13" s="276"/>
      <c r="I13" s="277"/>
      <c r="J13" s="266"/>
      <c r="K13" s="266"/>
      <c r="L13" s="272"/>
      <c r="M13" s="266"/>
      <c r="N13" s="95"/>
      <c r="O13" s="166"/>
      <c r="P13" s="95"/>
    </row>
    <row r="14" spans="1:16" s="11" customFormat="1" ht="18.75" customHeight="1">
      <c r="A14" s="265">
        <v>7</v>
      </c>
      <c r="B14" s="171"/>
      <c r="C14" s="93"/>
      <c r="D14" s="266"/>
      <c r="E14" s="266"/>
      <c r="F14" s="272"/>
      <c r="G14" s="273"/>
      <c r="H14" s="276"/>
      <c r="I14" s="277"/>
      <c r="J14" s="266"/>
      <c r="K14" s="266"/>
      <c r="L14" s="272"/>
      <c r="M14" s="266"/>
      <c r="N14" s="95"/>
      <c r="O14" s="166"/>
      <c r="P14" s="95"/>
    </row>
    <row r="15" spans="1:16" s="11" customFormat="1" ht="18.75" customHeight="1">
      <c r="A15" s="265">
        <v>8</v>
      </c>
      <c r="B15" s="171"/>
      <c r="C15" s="93"/>
      <c r="D15" s="94"/>
      <c r="E15" s="266"/>
      <c r="F15" s="95"/>
      <c r="G15" s="261"/>
      <c r="H15" s="171"/>
      <c r="I15" s="93"/>
      <c r="J15" s="94"/>
      <c r="K15" s="266"/>
      <c r="L15" s="95"/>
      <c r="M15" s="94"/>
      <c r="N15" s="95"/>
      <c r="O15" s="166"/>
      <c r="P15" s="95"/>
    </row>
    <row r="16" spans="1:16" s="11" customFormat="1" ht="18.75" customHeight="1">
      <c r="A16" s="265">
        <v>9</v>
      </c>
      <c r="B16" s="171"/>
      <c r="C16" s="93"/>
      <c r="D16" s="94"/>
      <c r="E16" s="266"/>
      <c r="F16" s="95"/>
      <c r="G16" s="261"/>
      <c r="H16" s="171"/>
      <c r="I16" s="93"/>
      <c r="J16" s="94"/>
      <c r="K16" s="266"/>
      <c r="L16" s="95"/>
      <c r="M16" s="94"/>
      <c r="N16" s="127"/>
      <c r="O16" s="166"/>
      <c r="P16" s="95"/>
    </row>
    <row r="17" spans="1:16" s="11" customFormat="1" ht="18.75" customHeight="1">
      <c r="A17" s="265">
        <v>10</v>
      </c>
      <c r="B17" s="171"/>
      <c r="C17" s="93"/>
      <c r="D17" s="94"/>
      <c r="E17" s="266"/>
      <c r="F17" s="95"/>
      <c r="G17" s="261"/>
      <c r="H17" s="171"/>
      <c r="I17" s="93"/>
      <c r="J17" s="94"/>
      <c r="K17" s="266"/>
      <c r="L17" s="95"/>
      <c r="M17" s="94"/>
      <c r="N17" s="95"/>
      <c r="O17" s="166"/>
      <c r="P17" s="95"/>
    </row>
    <row r="18" spans="1:16" s="11" customFormat="1" ht="18.75" customHeight="1">
      <c r="A18" s="265">
        <v>11</v>
      </c>
      <c r="B18" s="171"/>
      <c r="C18" s="93"/>
      <c r="D18" s="94"/>
      <c r="E18" s="266"/>
      <c r="F18" s="95"/>
      <c r="G18" s="261"/>
      <c r="H18" s="171"/>
      <c r="I18" s="93"/>
      <c r="J18" s="94"/>
      <c r="K18" s="267"/>
      <c r="L18" s="95"/>
      <c r="M18" s="94"/>
      <c r="N18" s="95"/>
      <c r="O18" s="166"/>
      <c r="P18" s="95"/>
    </row>
    <row r="19" spans="1:16" s="11" customFormat="1" ht="18.75" customHeight="1">
      <c r="A19" s="265">
        <v>12</v>
      </c>
      <c r="B19" s="171"/>
      <c r="C19" s="93"/>
      <c r="D19" s="94"/>
      <c r="E19" s="266"/>
      <c r="F19" s="95"/>
      <c r="G19" s="261"/>
      <c r="H19" s="171"/>
      <c r="I19" s="93"/>
      <c r="J19" s="94"/>
      <c r="K19" s="266"/>
      <c r="L19" s="95"/>
      <c r="M19" s="94"/>
      <c r="N19" s="95"/>
      <c r="O19" s="166"/>
      <c r="P19" s="95"/>
    </row>
    <row r="20" spans="1:16" s="11" customFormat="1" ht="18.75" customHeight="1">
      <c r="A20" s="265">
        <v>13</v>
      </c>
      <c r="B20" s="171"/>
      <c r="C20" s="93"/>
      <c r="D20" s="94"/>
      <c r="E20" s="266"/>
      <c r="F20" s="95"/>
      <c r="G20" s="261"/>
      <c r="H20" s="171"/>
      <c r="I20" s="93"/>
      <c r="J20" s="94"/>
      <c r="K20" s="266"/>
      <c r="L20" s="95"/>
      <c r="M20" s="94"/>
      <c r="N20" s="95"/>
      <c r="O20" s="166"/>
      <c r="P20" s="95"/>
    </row>
    <row r="21" spans="1:16" s="11" customFormat="1" ht="18.75" customHeight="1">
      <c r="A21" s="265">
        <v>14</v>
      </c>
      <c r="B21" s="171"/>
      <c r="C21" s="93"/>
      <c r="D21" s="94"/>
      <c r="E21" s="266"/>
      <c r="F21" s="95"/>
      <c r="G21" s="261"/>
      <c r="H21" s="171"/>
      <c r="I21" s="93"/>
      <c r="J21" s="94"/>
      <c r="K21" s="268"/>
      <c r="L21" s="95"/>
      <c r="M21" s="94"/>
      <c r="N21" s="95"/>
      <c r="O21" s="166"/>
      <c r="P21" s="95"/>
    </row>
    <row r="22" spans="1:16" s="11" customFormat="1" ht="18.75" customHeight="1">
      <c r="A22" s="265">
        <v>15</v>
      </c>
      <c r="B22" s="171"/>
      <c r="C22" s="93"/>
      <c r="D22" s="94"/>
      <c r="E22" s="266"/>
      <c r="F22" s="95"/>
      <c r="G22" s="261"/>
      <c r="H22" s="171"/>
      <c r="I22" s="93"/>
      <c r="J22" s="94"/>
      <c r="K22" s="266"/>
      <c r="L22" s="95"/>
      <c r="M22" s="94"/>
      <c r="N22" s="95"/>
      <c r="O22" s="166"/>
      <c r="P22" s="95"/>
    </row>
    <row r="23" spans="1:16" s="11" customFormat="1" ht="18.75" customHeight="1">
      <c r="A23" s="170">
        <v>16</v>
      </c>
      <c r="B23" s="171"/>
      <c r="C23" s="93"/>
      <c r="D23" s="94"/>
      <c r="E23" s="266"/>
      <c r="F23" s="95"/>
      <c r="G23" s="261"/>
      <c r="H23" s="171"/>
      <c r="I23" s="93"/>
      <c r="J23" s="94"/>
      <c r="K23" s="266"/>
      <c r="L23" s="95"/>
      <c r="M23" s="94"/>
      <c r="N23" s="95"/>
      <c r="O23" s="166"/>
      <c r="P23" s="95"/>
    </row>
    <row r="24" spans="1:16" s="32" customFormat="1" ht="18.75" customHeight="1">
      <c r="A24" s="170">
        <v>17</v>
      </c>
      <c r="B24" s="171"/>
      <c r="C24" s="93"/>
      <c r="D24" s="94"/>
      <c r="E24" s="266"/>
      <c r="F24" s="95"/>
      <c r="G24" s="261"/>
      <c r="H24" s="171"/>
      <c r="I24" s="93"/>
      <c r="J24" s="94"/>
      <c r="K24" s="266"/>
      <c r="L24" s="95"/>
      <c r="M24" s="94"/>
      <c r="N24" s="95"/>
      <c r="O24" s="166"/>
      <c r="P24" s="95"/>
    </row>
    <row r="25" spans="1:16" s="32" customFormat="1" ht="18.75" customHeight="1">
      <c r="A25" s="170">
        <v>18</v>
      </c>
      <c r="B25" s="171"/>
      <c r="C25" s="93"/>
      <c r="D25" s="94"/>
      <c r="E25" s="266"/>
      <c r="F25" s="95"/>
      <c r="G25" s="261"/>
      <c r="H25" s="171"/>
      <c r="I25" s="93"/>
      <c r="J25" s="94"/>
      <c r="K25" s="266"/>
      <c r="L25" s="95"/>
      <c r="M25" s="94"/>
      <c r="N25" s="95"/>
      <c r="O25" s="166"/>
      <c r="P25" s="95"/>
    </row>
    <row r="26" spans="1:16" s="32" customFormat="1" ht="18.75" customHeight="1">
      <c r="A26" s="170">
        <v>19</v>
      </c>
      <c r="B26" s="171"/>
      <c r="C26" s="93"/>
      <c r="D26" s="94"/>
      <c r="E26" s="266"/>
      <c r="F26" s="95"/>
      <c r="G26" s="261"/>
      <c r="H26" s="171"/>
      <c r="I26" s="93"/>
      <c r="J26" s="94"/>
      <c r="K26" s="266"/>
      <c r="L26" s="95"/>
      <c r="M26" s="94"/>
      <c r="N26" s="95"/>
      <c r="O26" s="166"/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61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>
      <c r="A28" s="170">
        <v>21</v>
      </c>
      <c r="B28" s="171"/>
      <c r="C28" s="93"/>
      <c r="D28" s="94"/>
      <c r="E28" s="94"/>
      <c r="F28" s="101"/>
      <c r="G28" s="261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170"/>
      <c r="B29" s="171"/>
      <c r="C29" s="93"/>
      <c r="D29" s="94"/>
      <c r="E29" s="94"/>
      <c r="F29" s="101"/>
      <c r="G29" s="261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170"/>
      <c r="B30" s="171"/>
      <c r="C30" s="93"/>
      <c r="D30" s="94"/>
      <c r="E30" s="94"/>
      <c r="F30" s="101"/>
      <c r="G30" s="261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170"/>
      <c r="B31" s="171"/>
      <c r="C31" s="93"/>
      <c r="D31" s="94"/>
      <c r="E31" s="94"/>
      <c r="F31" s="101"/>
      <c r="G31" s="261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>
      <c r="A32" s="170"/>
      <c r="B32" s="171"/>
      <c r="C32" s="93"/>
      <c r="D32" s="94"/>
      <c r="E32" s="94"/>
      <c r="F32" s="101"/>
      <c r="G32" s="261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170"/>
      <c r="B33" s="171"/>
      <c r="C33" s="93"/>
      <c r="D33" s="94"/>
      <c r="E33" s="94"/>
      <c r="F33" s="101"/>
      <c r="G33" s="261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170"/>
      <c r="B34" s="171"/>
      <c r="C34" s="93"/>
      <c r="D34" s="94"/>
      <c r="E34" s="94"/>
      <c r="F34" s="101"/>
      <c r="G34" s="261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170"/>
      <c r="B35" s="171"/>
      <c r="C35" s="93"/>
      <c r="D35" s="94"/>
      <c r="E35" s="94"/>
      <c r="F35" s="101"/>
      <c r="G35" s="261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170"/>
      <c r="B36" s="171"/>
      <c r="C36" s="93"/>
      <c r="D36" s="94"/>
      <c r="E36" s="94"/>
      <c r="F36" s="101"/>
      <c r="G36" s="261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170"/>
      <c r="B37" s="171"/>
      <c r="C37" s="93"/>
      <c r="D37" s="94"/>
      <c r="E37" s="94"/>
      <c r="F37" s="101"/>
      <c r="G37" s="261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170"/>
      <c r="B38" s="171"/>
      <c r="C38" s="93"/>
      <c r="D38" s="94"/>
      <c r="E38" s="94"/>
      <c r="F38" s="101"/>
      <c r="G38" s="261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170"/>
      <c r="B39" s="171"/>
      <c r="C39" s="93"/>
      <c r="D39" s="94"/>
      <c r="E39" s="94"/>
      <c r="F39" s="101"/>
      <c r="G39" s="261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61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61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61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61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61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61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61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61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61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61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61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61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61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61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61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61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66"/>
      <c r="F56" s="95"/>
      <c r="G56" s="261"/>
      <c r="H56" s="171"/>
      <c r="I56" s="93"/>
      <c r="J56" s="94"/>
      <c r="K56" s="266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61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66"/>
      <c r="F58" s="95"/>
      <c r="G58" s="261"/>
      <c r="H58" s="171"/>
      <c r="I58" s="93"/>
      <c r="J58" s="94"/>
      <c r="K58" s="266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66"/>
      <c r="F59" s="95"/>
      <c r="G59" s="261"/>
      <c r="H59" s="171"/>
      <c r="I59" s="93"/>
      <c r="J59" s="94"/>
      <c r="K59" s="266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66"/>
      <c r="F60" s="95"/>
      <c r="G60" s="261"/>
      <c r="H60" s="171"/>
      <c r="I60" s="93"/>
      <c r="J60" s="94"/>
      <c r="K60" s="266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66"/>
      <c r="F61" s="95"/>
      <c r="G61" s="261"/>
      <c r="H61" s="171"/>
      <c r="I61" s="93"/>
      <c r="J61" s="94"/>
      <c r="K61" s="266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66"/>
      <c r="F62" s="95"/>
      <c r="G62" s="261"/>
      <c r="H62" s="171"/>
      <c r="I62" s="93"/>
      <c r="J62" s="94"/>
      <c r="K62" s="266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66"/>
      <c r="F63" s="95"/>
      <c r="G63" s="261"/>
      <c r="H63" s="171"/>
      <c r="I63" s="93"/>
      <c r="J63" s="94"/>
      <c r="K63" s="267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66"/>
      <c r="F64" s="95"/>
      <c r="G64" s="261"/>
      <c r="H64" s="171"/>
      <c r="I64" s="93"/>
      <c r="J64" s="94"/>
      <c r="K64" s="266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66"/>
      <c r="F65" s="95"/>
      <c r="G65" s="261"/>
      <c r="H65" s="171"/>
      <c r="I65" s="93"/>
      <c r="J65" s="94"/>
      <c r="K65" s="266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66"/>
      <c r="F66" s="95"/>
      <c r="G66" s="261"/>
      <c r="H66" s="171"/>
      <c r="I66" s="93"/>
      <c r="J66" s="94"/>
      <c r="K66" s="268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66"/>
      <c r="F67" s="95"/>
      <c r="G67" s="261"/>
      <c r="H67" s="171"/>
      <c r="I67" s="93"/>
      <c r="J67" s="94"/>
      <c r="K67" s="266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66"/>
      <c r="F68" s="95"/>
      <c r="G68" s="261"/>
      <c r="H68" s="171"/>
      <c r="I68" s="93"/>
      <c r="J68" s="94"/>
      <c r="K68" s="266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66"/>
      <c r="F69" s="95"/>
      <c r="G69" s="261"/>
      <c r="H69" s="171"/>
      <c r="I69" s="93"/>
      <c r="J69" s="94"/>
      <c r="K69" s="266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66"/>
      <c r="F70" s="95"/>
      <c r="G70" s="261"/>
      <c r="H70" s="171"/>
      <c r="I70" s="93"/>
      <c r="J70" s="94"/>
      <c r="K70" s="266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66"/>
      <c r="F71" s="95"/>
      <c r="G71" s="261"/>
      <c r="H71" s="171"/>
      <c r="I71" s="93"/>
      <c r="J71" s="94"/>
      <c r="K71" s="266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61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66"/>
      <c r="F73" s="95"/>
      <c r="G73" s="261"/>
      <c r="H73" s="171"/>
      <c r="I73" s="93"/>
      <c r="J73" s="94"/>
      <c r="K73" s="266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66"/>
      <c r="F74" s="95"/>
      <c r="G74" s="261"/>
      <c r="H74" s="171"/>
      <c r="I74" s="93"/>
      <c r="J74" s="94"/>
      <c r="K74" s="266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66"/>
      <c r="F75" s="95"/>
      <c r="G75" s="261"/>
      <c r="H75" s="171"/>
      <c r="I75" s="93"/>
      <c r="J75" s="94"/>
      <c r="K75" s="266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66"/>
      <c r="F76" s="95"/>
      <c r="G76" s="261"/>
      <c r="H76" s="171"/>
      <c r="I76" s="93"/>
      <c r="J76" s="94"/>
      <c r="K76" s="266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66"/>
      <c r="F77" s="95"/>
      <c r="G77" s="261"/>
      <c r="H77" s="171"/>
      <c r="I77" s="93"/>
      <c r="J77" s="94"/>
      <c r="K77" s="266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66"/>
      <c r="F78" s="95"/>
      <c r="G78" s="261"/>
      <c r="H78" s="171"/>
      <c r="I78" s="93"/>
      <c r="J78" s="94"/>
      <c r="K78" s="266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66"/>
      <c r="F79" s="95"/>
      <c r="G79" s="261"/>
      <c r="H79" s="171"/>
      <c r="I79" s="93"/>
      <c r="J79" s="94"/>
      <c r="K79" s="267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66"/>
      <c r="F80" s="95"/>
      <c r="G80" s="261"/>
      <c r="H80" s="171"/>
      <c r="I80" s="93"/>
      <c r="J80" s="94"/>
      <c r="K80" s="266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66"/>
      <c r="F81" s="95"/>
      <c r="G81" s="261"/>
      <c r="H81" s="171"/>
      <c r="I81" s="93"/>
      <c r="J81" s="94"/>
      <c r="K81" s="266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66"/>
      <c r="F82" s="95"/>
      <c r="G82" s="261"/>
      <c r="H82" s="171"/>
      <c r="I82" s="93"/>
      <c r="J82" s="94"/>
      <c r="K82" s="268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66"/>
      <c r="F83" s="95"/>
      <c r="G83" s="261"/>
      <c r="H83" s="171"/>
      <c r="I83" s="93"/>
      <c r="J83" s="94"/>
      <c r="K83" s="266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66"/>
      <c r="F84" s="95"/>
      <c r="G84" s="261"/>
      <c r="H84" s="171"/>
      <c r="I84" s="93"/>
      <c r="J84" s="94"/>
      <c r="K84" s="266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66"/>
      <c r="F85" s="95"/>
      <c r="G85" s="261"/>
      <c r="H85" s="171"/>
      <c r="I85" s="93"/>
      <c r="J85" s="94"/>
      <c r="K85" s="266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66"/>
      <c r="F86" s="95"/>
      <c r="G86" s="261"/>
      <c r="H86" s="171"/>
      <c r="I86" s="93"/>
      <c r="J86" s="94"/>
      <c r="K86" s="266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69"/>
      <c r="F87" s="270"/>
      <c r="G87" s="262"/>
      <c r="H87" s="172"/>
      <c r="I87" s="135"/>
      <c r="J87" s="169"/>
      <c r="K87" s="269"/>
      <c r="L87" s="270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43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297" t="str">
        <f>Altalanos!$A$6</f>
        <v>Szentes Béla Emlékverseny 2020</v>
      </c>
      <c r="B1" s="297"/>
      <c r="C1" s="297"/>
      <c r="D1" s="297"/>
      <c r="E1" s="297"/>
      <c r="F1" s="297"/>
      <c r="G1" s="173"/>
      <c r="H1" s="176" t="s">
        <v>46</v>
      </c>
      <c r="I1" s="174"/>
      <c r="J1" s="175"/>
      <c r="L1" s="177"/>
      <c r="M1" s="201"/>
      <c r="N1" s="203"/>
      <c r="O1" s="203" t="s">
        <v>5</v>
      </c>
      <c r="P1" s="203"/>
      <c r="Q1" s="204"/>
      <c r="R1" s="203"/>
      <c r="S1" s="205"/>
    </row>
    <row r="2" spans="1:19" ht="15">
      <c r="A2" s="178" t="s">
        <v>31</v>
      </c>
      <c r="B2" s="179"/>
      <c r="C2" s="179"/>
      <c r="D2" s="179"/>
      <c r="E2" s="278" t="str">
        <f>Altalanos!$A$8</f>
        <v>Vp110+</v>
      </c>
      <c r="F2" s="179"/>
      <c r="G2" s="180"/>
      <c r="H2" s="181"/>
      <c r="I2" s="181"/>
      <c r="J2" s="182"/>
      <c r="K2" s="177"/>
      <c r="L2" s="177"/>
      <c r="M2" s="202"/>
      <c r="N2" s="206"/>
      <c r="O2" s="207"/>
      <c r="P2" s="206"/>
      <c r="Q2" s="249" t="s">
        <v>56</v>
      </c>
      <c r="R2" s="250" t="s">
        <v>62</v>
      </c>
      <c r="S2" s="250" t="s">
        <v>57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09"/>
      <c r="O3" s="208"/>
      <c r="P3" s="209"/>
      <c r="Q3" s="251" t="s">
        <v>63</v>
      </c>
      <c r="R3" s="252" t="s">
        <v>58</v>
      </c>
      <c r="S3" s="252" t="s">
        <v>59</v>
      </c>
    </row>
    <row r="4" spans="1:19" ht="13.5" thickBot="1">
      <c r="A4" s="298" t="str">
        <f>Altalanos!$A$10</f>
        <v>2020.07.17-19.</v>
      </c>
      <c r="B4" s="298"/>
      <c r="C4" s="298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Kádár László</v>
      </c>
      <c r="M4" s="186"/>
      <c r="N4" s="210"/>
      <c r="O4" s="211"/>
      <c r="P4" s="210"/>
      <c r="Q4" s="253" t="s">
        <v>64</v>
      </c>
      <c r="R4" s="254" t="s">
        <v>60</v>
      </c>
      <c r="S4" s="254" t="s">
        <v>61</v>
      </c>
    </row>
    <row r="5" spans="1:19" ht="12.75">
      <c r="A5" s="34"/>
      <c r="B5" s="34" t="s">
        <v>30</v>
      </c>
      <c r="C5" s="198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1" t="s">
        <v>54</v>
      </c>
      <c r="L5" s="241" t="s">
        <v>55</v>
      </c>
      <c r="M5" s="241"/>
      <c r="N5" s="205"/>
      <c r="O5" s="205"/>
      <c r="P5" s="205"/>
      <c r="Q5" s="205"/>
      <c r="R5" s="205"/>
      <c r="S5" s="205"/>
    </row>
    <row r="6" spans="1:19" ht="12.75">
      <c r="A6" s="189"/>
      <c r="B6" s="189"/>
      <c r="C6" s="240"/>
      <c r="D6" s="189"/>
      <c r="E6" s="189"/>
      <c r="F6" s="189"/>
      <c r="G6" s="189"/>
      <c r="H6" s="189"/>
      <c r="I6" s="189"/>
      <c r="J6" s="189"/>
      <c r="K6" s="248"/>
      <c r="L6" s="248"/>
      <c r="M6" s="248"/>
      <c r="N6" s="205"/>
      <c r="O6" s="205"/>
      <c r="P6" s="205"/>
      <c r="Q6" s="205"/>
      <c r="R6" s="205"/>
      <c r="S6" s="205"/>
    </row>
    <row r="7" spans="1:19" ht="12.75">
      <c r="A7" s="189"/>
      <c r="B7" s="189"/>
      <c r="C7" s="199">
        <f>IF($B8="","",VLOOKUP($B8,'110elő'!$A$7:$P$22,5))</f>
        <v>0</v>
      </c>
      <c r="D7" s="299">
        <f>IF($B8="","",VLOOKUP($B8,'110elő'!$A$7:$P$23,15))</f>
        <v>0</v>
      </c>
      <c r="E7" s="197" t="str">
        <f>UPPER(IF($B8="","",VLOOKUP($B8,'110elő'!$A$7:$P$22,2)))</f>
        <v>BARCS</v>
      </c>
      <c r="F7" s="200"/>
      <c r="G7" s="197" t="str">
        <f>IF($B8="","",VLOOKUP($B8,'110elő'!$A$7:$P$22,3))</f>
        <v>Nóra</v>
      </c>
      <c r="H7" s="200"/>
      <c r="I7" s="197">
        <f>IF($B8="","",VLOOKUP($B8,'110elő'!$A$7:$P$22,4))</f>
        <v>0</v>
      </c>
      <c r="J7" s="189"/>
      <c r="K7" s="189"/>
      <c r="L7" s="283">
        <v>35</v>
      </c>
      <c r="M7" s="189"/>
      <c r="N7" s="205"/>
      <c r="O7" s="205"/>
      <c r="P7" s="205"/>
      <c r="Q7" s="205"/>
      <c r="R7" s="205"/>
      <c r="S7" s="205"/>
    </row>
    <row r="8" spans="1:19" ht="12.75">
      <c r="A8" s="212" t="s">
        <v>50</v>
      </c>
      <c r="B8" s="242">
        <v>1</v>
      </c>
      <c r="C8" s="199" t="str">
        <f>IF($B8="","",VLOOKUP($B8,'110elő'!$A$7:$P$22,11))</f>
        <v>510414</v>
      </c>
      <c r="D8" s="300"/>
      <c r="E8" s="197" t="str">
        <f>UPPER(IF($B8="","",VLOOKUP($B8,'110elő'!$A$7:$P$22,8)))</f>
        <v>VÁRADI</v>
      </c>
      <c r="F8" s="200"/>
      <c r="G8" s="197" t="str">
        <f>IF($B8="","",VLOOKUP($B8,'110elő'!$A$7:$P$22,9))</f>
        <v>Iván</v>
      </c>
      <c r="H8" s="200"/>
      <c r="I8" s="197">
        <f>IF($B8="","",VLOOKUP($B8,'110elő'!$A$7:$P$22,10))</f>
        <v>0</v>
      </c>
      <c r="J8" s="189"/>
      <c r="K8" s="188">
        <v>4</v>
      </c>
      <c r="L8" s="281">
        <v>35</v>
      </c>
      <c r="M8" s="229"/>
      <c r="N8" s="205"/>
      <c r="O8" s="205"/>
      <c r="P8" s="205"/>
      <c r="Q8" s="205"/>
      <c r="R8" s="205"/>
      <c r="S8" s="205"/>
    </row>
    <row r="9" spans="1:19" ht="12.75">
      <c r="A9" s="212"/>
      <c r="B9" s="243"/>
      <c r="C9" s="245"/>
      <c r="D9" s="245"/>
      <c r="E9" s="246"/>
      <c r="F9" s="247"/>
      <c r="G9" s="246"/>
      <c r="H9" s="247"/>
      <c r="I9" s="246"/>
      <c r="J9" s="189"/>
      <c r="K9" s="229"/>
      <c r="L9" s="282"/>
      <c r="M9" s="229"/>
      <c r="N9" s="205"/>
      <c r="O9" s="205"/>
      <c r="P9" s="205"/>
      <c r="Q9" s="205"/>
      <c r="R9" s="205"/>
      <c r="S9" s="205"/>
    </row>
    <row r="10" spans="1:19" ht="12.75">
      <c r="A10" s="212"/>
      <c r="B10" s="243"/>
      <c r="C10" s="199" t="str">
        <f>IF($B11="","",VLOOKUP($B11,'110elő'!$A$7:$P$22,5))</f>
        <v>580106</v>
      </c>
      <c r="D10" s="299">
        <f>IF($B11="","",VLOOKUP($B11,'110elő'!$A$7:$P$23,15))</f>
        <v>0</v>
      </c>
      <c r="E10" s="197" t="str">
        <f>UPPER(IF($B11="","",VLOOKUP($B11,'110elő'!$A$7:$P$22,2)))</f>
        <v>UJLAKY</v>
      </c>
      <c r="F10" s="200"/>
      <c r="G10" s="197" t="str">
        <f>IF($B11="","",VLOOKUP($B11,'110elő'!$A$7:$P$22,3))</f>
        <v>Ildikó</v>
      </c>
      <c r="H10" s="200"/>
      <c r="I10" s="197">
        <f>IF($B11="","",VLOOKUP($B11,'110elő'!$A$7:$P$22,4))</f>
        <v>0</v>
      </c>
      <c r="J10" s="189"/>
      <c r="K10" s="189"/>
      <c r="L10" s="283">
        <v>50</v>
      </c>
      <c r="M10" s="229"/>
      <c r="N10" s="205"/>
      <c r="O10" s="205"/>
      <c r="P10" s="205"/>
      <c r="Q10" s="205"/>
      <c r="R10" s="205"/>
      <c r="S10" s="205"/>
    </row>
    <row r="11" spans="1:19" ht="12.75">
      <c r="A11" s="212" t="s">
        <v>51</v>
      </c>
      <c r="B11" s="242">
        <v>2</v>
      </c>
      <c r="C11" s="199" t="str">
        <f>IF($B11="","",VLOOKUP($B11,'110elő'!$A$7:$P$22,11))</f>
        <v>550424</v>
      </c>
      <c r="D11" s="300"/>
      <c r="E11" s="197" t="str">
        <f>UPPER(IF($B11="","",VLOOKUP($B11,'110elő'!$A$7:$P$22,8)))</f>
        <v>EPPICH</v>
      </c>
      <c r="F11" s="200"/>
      <c r="G11" s="197" t="str">
        <f>IF($B11="","",VLOOKUP($B11,'110elő'!$A$7:$P$22,9))</f>
        <v>László</v>
      </c>
      <c r="H11" s="200"/>
      <c r="I11" s="197">
        <f>IF($B11="","",VLOOKUP($B11,'110elő'!$A$7:$P$22,10))</f>
        <v>0</v>
      </c>
      <c r="J11" s="189"/>
      <c r="K11" s="188">
        <v>2</v>
      </c>
      <c r="L11" s="281">
        <v>50</v>
      </c>
      <c r="M11" s="229"/>
      <c r="N11" s="205"/>
      <c r="O11" s="205"/>
      <c r="P11" s="205"/>
      <c r="Q11" s="205"/>
      <c r="R11" s="205"/>
      <c r="S11" s="205"/>
    </row>
    <row r="12" spans="1:19" ht="12.75">
      <c r="A12" s="212"/>
      <c r="B12" s="243"/>
      <c r="C12" s="245"/>
      <c r="D12" s="245"/>
      <c r="E12" s="246"/>
      <c r="F12" s="247"/>
      <c r="G12" s="246"/>
      <c r="H12" s="247"/>
      <c r="I12" s="246"/>
      <c r="J12" s="189"/>
      <c r="K12" s="229"/>
      <c r="L12" s="282"/>
      <c r="M12" s="229"/>
      <c r="N12" s="205"/>
      <c r="O12" s="205"/>
      <c r="P12" s="205"/>
      <c r="Q12" s="205"/>
      <c r="R12" s="205"/>
      <c r="S12" s="205"/>
    </row>
    <row r="13" spans="1:19" ht="12.75">
      <c r="A13" s="212"/>
      <c r="B13" s="243"/>
      <c r="C13" s="199" t="str">
        <f>IF($B14="","",VLOOKUP($B14,'110elő'!$A$7:$P$22,5))</f>
        <v>710401</v>
      </c>
      <c r="D13" s="299">
        <f>IF($B14="","",VLOOKUP($B14,'110elő'!$A$7:$P$23,15))</f>
        <v>0</v>
      </c>
      <c r="E13" s="197" t="str">
        <f>UPPER(IF($B14="","",VLOOKUP($B14,'110elő'!$A$7:$P$22,2)))</f>
        <v>ORBÁZI</v>
      </c>
      <c r="F13" s="200"/>
      <c r="G13" s="197" t="str">
        <f>IF($B14="","",VLOOKUP($B14,'110elő'!$A$7:$P$22,3))</f>
        <v>Réka</v>
      </c>
      <c r="H13" s="200"/>
      <c r="I13" s="197">
        <f>IF($B14="","",VLOOKUP($B14,'110elő'!$A$7:$P$22,4))</f>
        <v>0</v>
      </c>
      <c r="J13" s="189"/>
      <c r="K13" s="189"/>
      <c r="L13" s="283">
        <v>75</v>
      </c>
      <c r="M13" s="229"/>
      <c r="N13" s="205"/>
      <c r="O13" s="205"/>
      <c r="P13" s="205"/>
      <c r="Q13" s="205"/>
      <c r="R13" s="205"/>
      <c r="S13" s="205"/>
    </row>
    <row r="14" spans="1:19" ht="12.75">
      <c r="A14" s="212" t="s">
        <v>52</v>
      </c>
      <c r="B14" s="242">
        <v>3</v>
      </c>
      <c r="C14" s="199" t="str">
        <f>IF($B14="","",VLOOKUP($B14,'110elő'!$A$7:$P$22,11))</f>
        <v>540919</v>
      </c>
      <c r="D14" s="300"/>
      <c r="E14" s="197" t="str">
        <f>UPPER(IF($B14="","",VLOOKUP($B14,'110elő'!$A$7:$P$22,8)))</f>
        <v>TAKÁCH</v>
      </c>
      <c r="F14" s="200"/>
      <c r="G14" s="197" t="str">
        <f>IF($B14="","",VLOOKUP($B14,'110elő'!$A$7:$P$22,9))</f>
        <v>Gusztáv</v>
      </c>
      <c r="H14" s="200"/>
      <c r="I14" s="197">
        <f>IF($B14="","",VLOOKUP($B14,'110elő'!$A$7:$P$22,10))</f>
        <v>0</v>
      </c>
      <c r="J14" s="189"/>
      <c r="K14" s="188">
        <v>1</v>
      </c>
      <c r="L14" s="281">
        <v>75</v>
      </c>
      <c r="M14" s="229"/>
      <c r="N14" s="205"/>
      <c r="O14" s="205"/>
      <c r="P14" s="205"/>
      <c r="Q14" s="205"/>
      <c r="R14" s="205"/>
      <c r="S14" s="205"/>
    </row>
    <row r="15" spans="1:13" ht="12.75">
      <c r="A15" s="212"/>
      <c r="B15" s="243"/>
      <c r="C15" s="245"/>
      <c r="D15" s="245"/>
      <c r="E15" s="246"/>
      <c r="F15" s="247"/>
      <c r="G15" s="246"/>
      <c r="H15" s="247"/>
      <c r="I15" s="246"/>
      <c r="J15" s="189"/>
      <c r="K15" s="229"/>
      <c r="L15" s="282"/>
      <c r="M15" s="189"/>
    </row>
    <row r="16" spans="1:13" ht="12.75">
      <c r="A16" s="212"/>
      <c r="B16" s="243"/>
      <c r="C16" s="199">
        <v>561120</v>
      </c>
      <c r="D16" s="299">
        <f>IF($B17="","",VLOOKUP($B17,'110elő'!$A$7:$P$23,15))</f>
        <v>0</v>
      </c>
      <c r="E16" s="197" t="s">
        <v>129</v>
      </c>
      <c r="F16" s="200"/>
      <c r="G16" s="197" t="s">
        <v>130</v>
      </c>
      <c r="H16" s="200"/>
      <c r="I16" s="197">
        <f>IF($B17="","",VLOOKUP($B17,'110elő'!$A$7:$P$22,4))</f>
        <v>0</v>
      </c>
      <c r="J16" s="189"/>
      <c r="K16" s="189"/>
      <c r="L16" s="283">
        <v>35</v>
      </c>
      <c r="M16" s="189"/>
    </row>
    <row r="17" spans="1:13" ht="12.75">
      <c r="A17" s="212" t="s">
        <v>128</v>
      </c>
      <c r="B17" s="242">
        <v>3</v>
      </c>
      <c r="C17" s="199">
        <v>550208</v>
      </c>
      <c r="D17" s="300"/>
      <c r="E17" s="197" t="s">
        <v>131</v>
      </c>
      <c r="F17" s="200"/>
      <c r="G17" s="197" t="s">
        <v>132</v>
      </c>
      <c r="H17" s="200"/>
      <c r="I17" s="197">
        <f>IF($B17="","",VLOOKUP($B17,'110elő'!$A$7:$P$22,10))</f>
        <v>0</v>
      </c>
      <c r="J17" s="189"/>
      <c r="K17" s="188">
        <v>3</v>
      </c>
      <c r="L17" s="281">
        <v>35</v>
      </c>
      <c r="M17" s="189"/>
    </row>
    <row r="18" spans="1:13" ht="12.75">
      <c r="A18" s="189"/>
      <c r="B18" s="189"/>
      <c r="C18" s="189"/>
      <c r="D18" s="280"/>
      <c r="E18" s="280"/>
      <c r="F18" s="280"/>
      <c r="G18" s="280"/>
      <c r="H18" s="280"/>
      <c r="I18" s="280"/>
      <c r="J18" s="189"/>
      <c r="K18" s="189"/>
      <c r="L18" s="189"/>
      <c r="M18" s="189"/>
    </row>
    <row r="19" spans="1:13" ht="12.75">
      <c r="A19" s="189"/>
      <c r="B19" s="189"/>
      <c r="C19" s="189"/>
      <c r="D19" s="280"/>
      <c r="E19" s="280"/>
      <c r="F19" s="280"/>
      <c r="G19" s="280"/>
      <c r="H19" s="280"/>
      <c r="I19" s="280"/>
      <c r="J19" s="189"/>
      <c r="K19" s="189"/>
      <c r="L19" s="189"/>
      <c r="M19" s="189"/>
    </row>
    <row r="20" spans="1:13" ht="18.75" customHeight="1">
      <c r="A20" s="189"/>
      <c r="B20" s="301"/>
      <c r="C20" s="301"/>
      <c r="D20" s="296" t="str">
        <f>CONCATENATE(E7,"/",E8)</f>
        <v>BARCS/VÁRADI</v>
      </c>
      <c r="E20" s="296"/>
      <c r="F20" s="296" t="str">
        <f>CONCATENATE(E10,"/",E11)</f>
        <v>UJLAKY/EPPICH</v>
      </c>
      <c r="G20" s="296"/>
      <c r="H20" s="296" t="str">
        <f>CONCATENATE(E13,"/",E14)</f>
        <v>ORBÁZI/TAKÁCH</v>
      </c>
      <c r="I20" s="296"/>
      <c r="J20" s="313" t="s">
        <v>133</v>
      </c>
      <c r="K20" s="309"/>
      <c r="L20" s="189"/>
      <c r="M20" s="189"/>
    </row>
    <row r="21" spans="1:13" ht="18.75" customHeight="1">
      <c r="A21" s="244" t="s">
        <v>50</v>
      </c>
      <c r="B21" s="293" t="str">
        <f>CONCATENATE(E7,"/",E8)</f>
        <v>BARCS/VÁRADI</v>
      </c>
      <c r="C21" s="293"/>
      <c r="D21" s="295"/>
      <c r="E21" s="295"/>
      <c r="F21" s="291" t="s">
        <v>118</v>
      </c>
      <c r="G21" s="292"/>
      <c r="H21" s="291" t="s">
        <v>124</v>
      </c>
      <c r="I21" s="292"/>
      <c r="J21" s="291" t="s">
        <v>135</v>
      </c>
      <c r="K21" s="292"/>
      <c r="L21" s="189"/>
      <c r="M21" s="189"/>
    </row>
    <row r="22" spans="1:13" ht="18.75" customHeight="1">
      <c r="A22" s="244" t="s">
        <v>51</v>
      </c>
      <c r="B22" s="293" t="str">
        <f>CONCATENATE(E10,"/",E11)</f>
        <v>UJLAKY/EPPICH</v>
      </c>
      <c r="C22" s="293"/>
      <c r="D22" s="291" t="s">
        <v>117</v>
      </c>
      <c r="E22" s="292"/>
      <c r="F22" s="295"/>
      <c r="G22" s="295"/>
      <c r="H22" s="291" t="s">
        <v>127</v>
      </c>
      <c r="I22" s="292"/>
      <c r="J22" s="291" t="s">
        <v>124</v>
      </c>
      <c r="K22" s="292"/>
      <c r="L22" s="189"/>
      <c r="M22" s="189"/>
    </row>
    <row r="23" spans="1:13" ht="18.75" customHeight="1">
      <c r="A23" s="304" t="s">
        <v>52</v>
      </c>
      <c r="B23" s="305" t="str">
        <f>CONCATENATE(E13,"/",E14)</f>
        <v>ORBÁZI/TAKÁCH</v>
      </c>
      <c r="C23" s="305"/>
      <c r="D23" s="306" t="s">
        <v>123</v>
      </c>
      <c r="E23" s="307"/>
      <c r="F23" s="306" t="s">
        <v>126</v>
      </c>
      <c r="G23" s="307"/>
      <c r="H23" s="308"/>
      <c r="I23" s="308"/>
      <c r="J23" s="291" t="s">
        <v>135</v>
      </c>
      <c r="K23" s="292"/>
      <c r="L23" s="189"/>
      <c r="M23" s="189"/>
    </row>
    <row r="24" spans="1:13" ht="18.75" customHeight="1">
      <c r="A24" s="310" t="s">
        <v>128</v>
      </c>
      <c r="B24" s="311" t="s">
        <v>133</v>
      </c>
      <c r="C24" s="312"/>
      <c r="D24" s="314" t="s">
        <v>134</v>
      </c>
      <c r="E24" s="315"/>
      <c r="F24" s="314" t="s">
        <v>123</v>
      </c>
      <c r="G24" s="315"/>
      <c r="H24" s="314" t="s">
        <v>134</v>
      </c>
      <c r="I24" s="315"/>
      <c r="J24" s="316"/>
      <c r="K24" s="317"/>
      <c r="L24" s="189"/>
      <c r="M24" s="189"/>
    </row>
    <row r="25" spans="1:13" ht="12.75">
      <c r="A25" s="189"/>
      <c r="B25" s="189"/>
      <c r="C25" s="189"/>
      <c r="D25" s="280"/>
      <c r="E25" s="280"/>
      <c r="F25" s="280"/>
      <c r="G25" s="280"/>
      <c r="H25" s="280"/>
      <c r="I25" s="280"/>
      <c r="J25" s="189"/>
      <c r="K25" s="189"/>
      <c r="L25" s="189"/>
      <c r="M25" s="189"/>
    </row>
    <row r="26" spans="1:13" ht="12.7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9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8"/>
      <c r="M32" s="189"/>
      <c r="O32" s="205"/>
      <c r="P32" s="205"/>
      <c r="Q32" s="205"/>
      <c r="R32" s="205"/>
      <c r="S32" s="205"/>
    </row>
    <row r="33" spans="1:19" ht="12.75">
      <c r="A33" s="110" t="s">
        <v>25</v>
      </c>
      <c r="B33" s="111"/>
      <c r="C33" s="156"/>
      <c r="D33" s="219" t="s">
        <v>0</v>
      </c>
      <c r="E33" s="220" t="s">
        <v>27</v>
      </c>
      <c r="F33" s="238"/>
      <c r="G33" s="219" t="s">
        <v>0</v>
      </c>
      <c r="H33" s="220" t="s">
        <v>33</v>
      </c>
      <c r="I33" s="130"/>
      <c r="J33" s="220" t="s">
        <v>34</v>
      </c>
      <c r="K33" s="129" t="s">
        <v>35</v>
      </c>
      <c r="L33" s="34"/>
      <c r="M33" s="238"/>
      <c r="O33" s="205"/>
      <c r="P33" s="213"/>
      <c r="Q33" s="213"/>
      <c r="R33" s="214"/>
      <c r="S33" s="205"/>
    </row>
    <row r="34" spans="1:19" ht="12.75">
      <c r="A34" s="192" t="s">
        <v>26</v>
      </c>
      <c r="B34" s="193"/>
      <c r="C34" s="194"/>
      <c r="D34" s="221"/>
      <c r="E34" s="294"/>
      <c r="F34" s="294"/>
      <c r="G34" s="232" t="s">
        <v>1</v>
      </c>
      <c r="H34" s="193"/>
      <c r="I34" s="222"/>
      <c r="J34" s="233"/>
      <c r="K34" s="190" t="s">
        <v>28</v>
      </c>
      <c r="L34" s="239"/>
      <c r="M34" s="223"/>
      <c r="O34" s="205"/>
      <c r="P34" s="215"/>
      <c r="Q34" s="215"/>
      <c r="R34" s="216"/>
      <c r="S34" s="205"/>
    </row>
    <row r="35" spans="1:19" ht="12.75">
      <c r="A35" s="195" t="s">
        <v>32</v>
      </c>
      <c r="B35" s="128"/>
      <c r="C35" s="196"/>
      <c r="D35" s="224"/>
      <c r="E35" s="290"/>
      <c r="F35" s="290"/>
      <c r="G35" s="234"/>
      <c r="H35" s="225"/>
      <c r="I35" s="226"/>
      <c r="J35" s="84"/>
      <c r="K35" s="236"/>
      <c r="L35" s="188"/>
      <c r="M35" s="231"/>
      <c r="O35" s="205"/>
      <c r="P35" s="216"/>
      <c r="Q35" s="217"/>
      <c r="R35" s="216"/>
      <c r="S35" s="205"/>
    </row>
    <row r="36" spans="1:19" ht="12.75">
      <c r="A36" s="144"/>
      <c r="B36" s="145"/>
      <c r="C36" s="146"/>
      <c r="D36" s="224"/>
      <c r="E36" s="228"/>
      <c r="F36" s="229"/>
      <c r="G36" s="234" t="s">
        <v>2</v>
      </c>
      <c r="H36" s="225"/>
      <c r="I36" s="226"/>
      <c r="J36" s="84"/>
      <c r="K36" s="190" t="s">
        <v>29</v>
      </c>
      <c r="L36" s="239"/>
      <c r="M36" s="223"/>
      <c r="O36" s="205"/>
      <c r="P36" s="215"/>
      <c r="Q36" s="215"/>
      <c r="R36" s="216"/>
      <c r="S36" s="205"/>
    </row>
    <row r="37" spans="1:19" ht="12.75">
      <c r="A37" s="112"/>
      <c r="B37" s="154"/>
      <c r="C37" s="113"/>
      <c r="D37" s="224"/>
      <c r="E37" s="228"/>
      <c r="F37" s="229"/>
      <c r="G37" s="234"/>
      <c r="H37" s="225"/>
      <c r="I37" s="226"/>
      <c r="J37" s="84"/>
      <c r="K37" s="237"/>
      <c r="L37" s="229"/>
      <c r="M37" s="227"/>
      <c r="O37" s="205"/>
      <c r="P37" s="216"/>
      <c r="Q37" s="217"/>
      <c r="R37" s="216"/>
      <c r="S37" s="205"/>
    </row>
    <row r="38" spans="1:19" ht="12.75">
      <c r="A38" s="132"/>
      <c r="B38" s="147"/>
      <c r="C38" s="155"/>
      <c r="D38" s="224"/>
      <c r="E38" s="228"/>
      <c r="F38" s="229"/>
      <c r="G38" s="234" t="s">
        <v>3</v>
      </c>
      <c r="H38" s="225"/>
      <c r="I38" s="226"/>
      <c r="J38" s="84"/>
      <c r="K38" s="195"/>
      <c r="L38" s="188"/>
      <c r="M38" s="231"/>
      <c r="O38" s="205"/>
      <c r="P38" s="216"/>
      <c r="Q38" s="217"/>
      <c r="R38" s="216"/>
      <c r="S38" s="205"/>
    </row>
    <row r="39" spans="1:19" ht="12.75">
      <c r="A39" s="133"/>
      <c r="B39" s="149"/>
      <c r="C39" s="113"/>
      <c r="D39" s="224"/>
      <c r="E39" s="228"/>
      <c r="F39" s="229"/>
      <c r="G39" s="234"/>
      <c r="H39" s="225"/>
      <c r="I39" s="226"/>
      <c r="J39" s="84"/>
      <c r="K39" s="190" t="s">
        <v>23</v>
      </c>
      <c r="L39" s="239"/>
      <c r="M39" s="223"/>
      <c r="O39" s="205"/>
      <c r="P39" s="215"/>
      <c r="Q39" s="215"/>
      <c r="R39" s="216"/>
      <c r="S39" s="205"/>
    </row>
    <row r="40" spans="1:19" ht="12.75">
      <c r="A40" s="133"/>
      <c r="B40" s="149"/>
      <c r="C40" s="142"/>
      <c r="D40" s="224"/>
      <c r="E40" s="228"/>
      <c r="F40" s="229"/>
      <c r="G40" s="234" t="s">
        <v>4</v>
      </c>
      <c r="H40" s="225"/>
      <c r="I40" s="226"/>
      <c r="J40" s="84"/>
      <c r="K40" s="237"/>
      <c r="L40" s="229"/>
      <c r="M40" s="227"/>
      <c r="O40" s="205"/>
      <c r="P40" s="216"/>
      <c r="Q40" s="217"/>
      <c r="R40" s="216"/>
      <c r="S40" s="205"/>
    </row>
    <row r="41" spans="1:19" ht="12.75">
      <c r="A41" s="134"/>
      <c r="B41" s="131"/>
      <c r="C41" s="143"/>
      <c r="D41" s="230"/>
      <c r="E41" s="114"/>
      <c r="F41" s="188"/>
      <c r="G41" s="235"/>
      <c r="H41" s="128"/>
      <c r="I41" s="191"/>
      <c r="J41" s="115"/>
      <c r="K41" s="195" t="str">
        <f>L4</f>
        <v>Kádár László</v>
      </c>
      <c r="L41" s="188"/>
      <c r="M41" s="231"/>
      <c r="O41" s="205"/>
      <c r="P41" s="216"/>
      <c r="Q41" s="217"/>
      <c r="R41" s="218"/>
      <c r="S41" s="205"/>
    </row>
    <row r="42" spans="15:19" ht="12.75">
      <c r="O42" s="205"/>
      <c r="P42" s="205"/>
      <c r="Q42" s="205"/>
      <c r="R42" s="205"/>
      <c r="S42" s="205"/>
    </row>
    <row r="43" spans="15:19" ht="12.75">
      <c r="O43" s="205"/>
      <c r="P43" s="205"/>
      <c r="Q43" s="205"/>
      <c r="R43" s="205"/>
      <c r="S43" s="205"/>
    </row>
  </sheetData>
  <sheetProtection/>
  <mergeCells count="33">
    <mergeCell ref="J24:K24"/>
    <mergeCell ref="D16:D17"/>
    <mergeCell ref="B24:C24"/>
    <mergeCell ref="D24:E24"/>
    <mergeCell ref="F24:G24"/>
    <mergeCell ref="H24:I24"/>
    <mergeCell ref="A1:F1"/>
    <mergeCell ref="A4:C4"/>
    <mergeCell ref="D7:D8"/>
    <mergeCell ref="D10:D11"/>
    <mergeCell ref="D21:E21"/>
    <mergeCell ref="F21:G21"/>
    <mergeCell ref="B21:C21"/>
    <mergeCell ref="D13:D14"/>
    <mergeCell ref="B20:C20"/>
    <mergeCell ref="D20:E20"/>
    <mergeCell ref="H23:I23"/>
    <mergeCell ref="F22:G22"/>
    <mergeCell ref="H22:I22"/>
    <mergeCell ref="F20:G20"/>
    <mergeCell ref="J20:K20"/>
    <mergeCell ref="J21:K21"/>
    <mergeCell ref="J22:K22"/>
    <mergeCell ref="J23:K23"/>
    <mergeCell ref="H20:I20"/>
    <mergeCell ref="H21:I21"/>
    <mergeCell ref="E35:F35"/>
    <mergeCell ref="D23:E23"/>
    <mergeCell ref="B22:C22"/>
    <mergeCell ref="D22:E22"/>
    <mergeCell ref="E34:F34"/>
    <mergeCell ref="B23:C23"/>
    <mergeCell ref="F23:G23"/>
  </mergeCells>
  <conditionalFormatting sqref="E7:E14">
    <cfRule type="cellIs" priority="2" dxfId="1" operator="equal" stopIfTrue="1">
      <formula>"Bye"</formula>
    </cfRule>
  </conditionalFormatting>
  <conditionalFormatting sqref="R41">
    <cfRule type="expression" priority="3" dxfId="0" stopIfTrue="1">
      <formula>$O$1="CU"</formula>
    </cfRule>
  </conditionalFormatting>
  <conditionalFormatting sqref="E15:E17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S13" sqref="S1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0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5" t="str">
        <f>Altalanos!$A$6</f>
        <v>Szentes Béla Emlékverseny 2020</v>
      </c>
      <c r="B1" s="85"/>
      <c r="C1" s="85"/>
      <c r="D1" s="86"/>
      <c r="E1" s="86"/>
      <c r="F1" s="148"/>
      <c r="G1" s="148"/>
      <c r="H1" s="153" t="s">
        <v>38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Vp110+</v>
      </c>
      <c r="B2" s="88" t="s">
        <v>31</v>
      </c>
      <c r="C2" s="158" t="str">
        <f>Altalanos!$C$8</f>
        <v>Vp140+</v>
      </c>
      <c r="D2" s="119"/>
      <c r="E2" s="119"/>
      <c r="F2" s="119"/>
      <c r="G2" s="119"/>
      <c r="H2" s="153" t="s">
        <v>39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45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85" t="str">
        <f>Altalanos!$A$10</f>
        <v>2020.07.17-19.</v>
      </c>
      <c r="B5" s="285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Kádár László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86" t="s">
        <v>40</v>
      </c>
      <c r="C6" s="287"/>
      <c r="D6" s="287"/>
      <c r="E6" s="287"/>
      <c r="F6" s="287"/>
      <c r="G6" s="260"/>
      <c r="H6" s="288" t="s">
        <v>41</v>
      </c>
      <c r="I6" s="287"/>
      <c r="J6" s="287"/>
      <c r="K6" s="287"/>
      <c r="L6" s="289"/>
      <c r="M6" s="288" t="s">
        <v>42</v>
      </c>
      <c r="N6" s="287"/>
      <c r="O6" s="287"/>
      <c r="P6" s="289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63" t="s">
        <v>74</v>
      </c>
      <c r="G7" s="167" t="s">
        <v>73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75</v>
      </c>
      <c r="M7" s="98" t="s">
        <v>73</v>
      </c>
      <c r="N7" s="117" t="s">
        <v>43</v>
      </c>
      <c r="O7" s="99" t="s">
        <v>44</v>
      </c>
      <c r="P7" s="100" t="s">
        <v>24</v>
      </c>
    </row>
    <row r="8" spans="1:16" s="11" customFormat="1" ht="18.75" customHeight="1">
      <c r="A8" s="264">
        <v>1</v>
      </c>
      <c r="B8" s="171" t="s">
        <v>97</v>
      </c>
      <c r="C8" s="93" t="s">
        <v>98</v>
      </c>
      <c r="D8" s="94"/>
      <c r="E8" s="266" t="s">
        <v>109</v>
      </c>
      <c r="F8" s="272"/>
      <c r="G8" s="273"/>
      <c r="H8" s="274" t="s">
        <v>99</v>
      </c>
      <c r="I8" s="275" t="s">
        <v>100</v>
      </c>
      <c r="J8" s="266"/>
      <c r="K8" s="266" t="s">
        <v>110</v>
      </c>
      <c r="L8" s="272"/>
      <c r="M8" s="94"/>
      <c r="N8" s="95"/>
      <c r="O8" s="166">
        <f aca="true" t="shared" si="0" ref="O8:O26">SUM(F8,L8)</f>
        <v>0</v>
      </c>
      <c r="P8" s="95"/>
    </row>
    <row r="9" spans="1:16" s="11" customFormat="1" ht="18.75" customHeight="1">
      <c r="A9" s="265">
        <v>2</v>
      </c>
      <c r="B9" s="171" t="s">
        <v>101</v>
      </c>
      <c r="C9" s="93" t="s">
        <v>102</v>
      </c>
      <c r="D9" s="94"/>
      <c r="E9" s="266" t="s">
        <v>103</v>
      </c>
      <c r="F9" s="272"/>
      <c r="G9" s="273"/>
      <c r="H9" s="274" t="s">
        <v>104</v>
      </c>
      <c r="I9" s="275" t="s">
        <v>96</v>
      </c>
      <c r="J9" s="266"/>
      <c r="K9" s="266" t="s">
        <v>105</v>
      </c>
      <c r="L9" s="101"/>
      <c r="M9" s="94"/>
      <c r="N9" s="95"/>
      <c r="O9" s="166">
        <f t="shared" si="0"/>
        <v>0</v>
      </c>
      <c r="P9" s="95"/>
    </row>
    <row r="10" spans="1:16" s="11" customFormat="1" ht="18.75" customHeight="1">
      <c r="A10" s="265">
        <v>3</v>
      </c>
      <c r="B10" s="171" t="s">
        <v>106</v>
      </c>
      <c r="C10" s="93" t="s">
        <v>82</v>
      </c>
      <c r="D10" s="94"/>
      <c r="E10" s="266" t="s">
        <v>111</v>
      </c>
      <c r="F10" s="272"/>
      <c r="G10" s="273"/>
      <c r="H10" s="274" t="s">
        <v>107</v>
      </c>
      <c r="I10" s="275" t="s">
        <v>93</v>
      </c>
      <c r="J10" s="266"/>
      <c r="K10" s="266" t="s">
        <v>112</v>
      </c>
      <c r="L10" s="101"/>
      <c r="M10" s="94"/>
      <c r="N10" s="95"/>
      <c r="O10" s="166">
        <f t="shared" si="0"/>
        <v>0</v>
      </c>
      <c r="P10" s="95"/>
    </row>
    <row r="11" spans="1:16" s="11" customFormat="1" ht="18.75" customHeight="1">
      <c r="A11" s="265">
        <v>4</v>
      </c>
      <c r="B11" s="171"/>
      <c r="C11" s="93"/>
      <c r="D11" s="94"/>
      <c r="E11" s="266"/>
      <c r="F11" s="272"/>
      <c r="G11" s="273"/>
      <c r="H11" s="276"/>
      <c r="I11" s="277"/>
      <c r="J11" s="266"/>
      <c r="K11" s="266"/>
      <c r="L11" s="95"/>
      <c r="M11" s="94"/>
      <c r="N11" s="95"/>
      <c r="O11" s="166">
        <f t="shared" si="0"/>
        <v>0</v>
      </c>
      <c r="P11" s="95"/>
    </row>
    <row r="12" spans="1:16" s="11" customFormat="1" ht="18.75" customHeight="1">
      <c r="A12" s="265">
        <v>5</v>
      </c>
      <c r="B12" s="171"/>
      <c r="C12" s="93"/>
      <c r="D12" s="94"/>
      <c r="E12" s="266"/>
      <c r="F12" s="272"/>
      <c r="G12" s="273"/>
      <c r="H12" s="274"/>
      <c r="I12" s="275"/>
      <c r="J12" s="266"/>
      <c r="K12" s="266"/>
      <c r="L12" s="101"/>
      <c r="M12" s="94"/>
      <c r="N12" s="95"/>
      <c r="O12" s="166">
        <f t="shared" si="0"/>
        <v>0</v>
      </c>
      <c r="P12" s="95"/>
    </row>
    <row r="13" spans="1:16" s="11" customFormat="1" ht="18.75" customHeight="1">
      <c r="A13" s="265">
        <v>6</v>
      </c>
      <c r="B13" s="171"/>
      <c r="C13" s="93"/>
      <c r="D13" s="94"/>
      <c r="E13" s="266"/>
      <c r="F13" s="272"/>
      <c r="G13" s="273"/>
      <c r="H13" s="276"/>
      <c r="I13" s="277"/>
      <c r="J13" s="266"/>
      <c r="K13" s="266"/>
      <c r="L13" s="95"/>
      <c r="M13" s="94"/>
      <c r="N13" s="95"/>
      <c r="O13" s="166">
        <f t="shared" si="0"/>
        <v>0</v>
      </c>
      <c r="P13" s="95"/>
    </row>
    <row r="14" spans="1:16" s="11" customFormat="1" ht="18.75" customHeight="1">
      <c r="A14" s="265">
        <v>7</v>
      </c>
      <c r="B14" s="171"/>
      <c r="C14" s="93"/>
      <c r="D14" s="94"/>
      <c r="E14" s="266"/>
      <c r="F14" s="272"/>
      <c r="G14" s="273"/>
      <c r="H14" s="276"/>
      <c r="I14" s="277"/>
      <c r="J14" s="266"/>
      <c r="K14" s="266"/>
      <c r="L14" s="95"/>
      <c r="M14" s="94"/>
      <c r="N14" s="95"/>
      <c r="O14" s="166">
        <f t="shared" si="0"/>
        <v>0</v>
      </c>
      <c r="P14" s="95"/>
    </row>
    <row r="15" spans="1:16" s="11" customFormat="1" ht="18.75" customHeight="1">
      <c r="A15" s="265">
        <v>8</v>
      </c>
      <c r="B15" s="171"/>
      <c r="C15" s="93"/>
      <c r="D15" s="94"/>
      <c r="E15" s="266"/>
      <c r="F15" s="272"/>
      <c r="G15" s="273"/>
      <c r="H15" s="276"/>
      <c r="I15" s="277"/>
      <c r="J15" s="266"/>
      <c r="K15" s="266"/>
      <c r="L15" s="95"/>
      <c r="M15" s="94"/>
      <c r="N15" s="95"/>
      <c r="O15" s="166">
        <f t="shared" si="0"/>
        <v>0</v>
      </c>
      <c r="P15" s="95"/>
    </row>
    <row r="16" spans="1:16" s="11" customFormat="1" ht="18.75" customHeight="1">
      <c r="A16" s="265">
        <v>9</v>
      </c>
      <c r="B16" s="171"/>
      <c r="C16" s="93"/>
      <c r="D16" s="94"/>
      <c r="E16" s="266"/>
      <c r="F16" s="272"/>
      <c r="G16" s="273"/>
      <c r="H16" s="276"/>
      <c r="I16" s="277"/>
      <c r="J16" s="266"/>
      <c r="K16" s="266"/>
      <c r="L16" s="95"/>
      <c r="M16" s="94"/>
      <c r="N16" s="127"/>
      <c r="O16" s="166">
        <f t="shared" si="0"/>
        <v>0</v>
      </c>
      <c r="P16" s="95"/>
    </row>
    <row r="17" spans="1:16" s="11" customFormat="1" ht="18.75" customHeight="1">
      <c r="A17" s="265">
        <v>10</v>
      </c>
      <c r="B17" s="171"/>
      <c r="C17" s="93"/>
      <c r="D17" s="94"/>
      <c r="E17" s="266"/>
      <c r="F17" s="95"/>
      <c r="G17" s="261"/>
      <c r="H17" s="171"/>
      <c r="I17" s="93"/>
      <c r="J17" s="94"/>
      <c r="K17" s="266"/>
      <c r="L17" s="95"/>
      <c r="M17" s="94"/>
      <c r="N17" s="95"/>
      <c r="O17" s="166">
        <f t="shared" si="0"/>
        <v>0</v>
      </c>
      <c r="P17" s="95"/>
    </row>
    <row r="18" spans="1:16" s="11" customFormat="1" ht="18.75" customHeight="1">
      <c r="A18" s="265">
        <v>11</v>
      </c>
      <c r="B18" s="171"/>
      <c r="C18" s="93"/>
      <c r="D18" s="94"/>
      <c r="E18" s="266"/>
      <c r="F18" s="95"/>
      <c r="G18" s="261"/>
      <c r="H18" s="171"/>
      <c r="I18" s="93"/>
      <c r="J18" s="94"/>
      <c r="K18" s="267"/>
      <c r="L18" s="95"/>
      <c r="M18" s="94"/>
      <c r="N18" s="95"/>
      <c r="O18" s="166">
        <f t="shared" si="0"/>
        <v>0</v>
      </c>
      <c r="P18" s="95"/>
    </row>
    <row r="19" spans="1:16" s="11" customFormat="1" ht="18.75" customHeight="1">
      <c r="A19" s="265">
        <v>12</v>
      </c>
      <c r="B19" s="171"/>
      <c r="C19" s="93"/>
      <c r="D19" s="94"/>
      <c r="E19" s="266"/>
      <c r="F19" s="95"/>
      <c r="G19" s="261"/>
      <c r="H19" s="171"/>
      <c r="I19" s="93"/>
      <c r="J19" s="94"/>
      <c r="K19" s="266"/>
      <c r="L19" s="95"/>
      <c r="M19" s="94"/>
      <c r="N19" s="95"/>
      <c r="O19" s="166">
        <f t="shared" si="0"/>
        <v>0</v>
      </c>
      <c r="P19" s="95"/>
    </row>
    <row r="20" spans="1:16" s="11" customFormat="1" ht="18.75" customHeight="1">
      <c r="A20" s="265">
        <v>13</v>
      </c>
      <c r="B20" s="171"/>
      <c r="C20" s="93"/>
      <c r="D20" s="94"/>
      <c r="E20" s="266"/>
      <c r="F20" s="95"/>
      <c r="G20" s="261"/>
      <c r="H20" s="171"/>
      <c r="I20" s="93"/>
      <c r="J20" s="94"/>
      <c r="K20" s="266"/>
      <c r="L20" s="95"/>
      <c r="M20" s="94"/>
      <c r="N20" s="95"/>
      <c r="O20" s="166">
        <f t="shared" si="0"/>
        <v>0</v>
      </c>
      <c r="P20" s="95"/>
    </row>
    <row r="21" spans="1:16" s="11" customFormat="1" ht="18.75" customHeight="1">
      <c r="A21" s="265">
        <v>14</v>
      </c>
      <c r="B21" s="171"/>
      <c r="C21" s="93"/>
      <c r="D21" s="94"/>
      <c r="E21" s="266"/>
      <c r="F21" s="95"/>
      <c r="G21" s="261"/>
      <c r="H21" s="171"/>
      <c r="I21" s="93"/>
      <c r="J21" s="94"/>
      <c r="K21" s="268"/>
      <c r="L21" s="95"/>
      <c r="M21" s="94"/>
      <c r="N21" s="95"/>
      <c r="O21" s="166">
        <f t="shared" si="0"/>
        <v>0</v>
      </c>
      <c r="P21" s="95"/>
    </row>
    <row r="22" spans="1:16" s="11" customFormat="1" ht="18.75" customHeight="1">
      <c r="A22" s="265">
        <v>15</v>
      </c>
      <c r="B22" s="171"/>
      <c r="C22" s="93"/>
      <c r="D22" s="94"/>
      <c r="E22" s="266"/>
      <c r="F22" s="95"/>
      <c r="G22" s="261"/>
      <c r="H22" s="171"/>
      <c r="I22" s="93"/>
      <c r="J22" s="94"/>
      <c r="K22" s="266"/>
      <c r="L22" s="95"/>
      <c r="M22" s="94"/>
      <c r="N22" s="95"/>
      <c r="O22" s="166">
        <f t="shared" si="0"/>
        <v>0</v>
      </c>
      <c r="P22" s="95"/>
    </row>
    <row r="23" spans="1:16" s="11" customFormat="1" ht="18.75" customHeight="1">
      <c r="A23" s="170">
        <v>16</v>
      </c>
      <c r="B23" s="171"/>
      <c r="C23" s="93"/>
      <c r="D23" s="94"/>
      <c r="E23" s="266"/>
      <c r="F23" s="95"/>
      <c r="G23" s="261"/>
      <c r="H23" s="171"/>
      <c r="I23" s="93"/>
      <c r="J23" s="94"/>
      <c r="K23" s="266"/>
      <c r="L23" s="95"/>
      <c r="M23" s="94"/>
      <c r="N23" s="95"/>
      <c r="O23" s="166">
        <f t="shared" si="0"/>
        <v>0</v>
      </c>
      <c r="P23" s="95"/>
    </row>
    <row r="24" spans="1:16" s="32" customFormat="1" ht="18.75" customHeight="1">
      <c r="A24" s="170">
        <v>17</v>
      </c>
      <c r="B24" s="171"/>
      <c r="C24" s="93"/>
      <c r="D24" s="94"/>
      <c r="E24" s="266"/>
      <c r="F24" s="95"/>
      <c r="G24" s="261"/>
      <c r="H24" s="171"/>
      <c r="I24" s="93"/>
      <c r="J24" s="94"/>
      <c r="K24" s="266"/>
      <c r="L24" s="95"/>
      <c r="M24" s="94"/>
      <c r="N24" s="95"/>
      <c r="O24" s="166">
        <f t="shared" si="0"/>
        <v>0</v>
      </c>
      <c r="P24" s="95"/>
    </row>
    <row r="25" spans="1:16" s="32" customFormat="1" ht="18.75" customHeight="1">
      <c r="A25" s="170">
        <v>18</v>
      </c>
      <c r="B25" s="171"/>
      <c r="C25" s="93"/>
      <c r="D25" s="94"/>
      <c r="E25" s="266"/>
      <c r="F25" s="95"/>
      <c r="G25" s="261"/>
      <c r="H25" s="171"/>
      <c r="I25" s="93"/>
      <c r="J25" s="94"/>
      <c r="K25" s="266"/>
      <c r="L25" s="95"/>
      <c r="M25" s="94"/>
      <c r="N25" s="95"/>
      <c r="O25" s="166">
        <f t="shared" si="0"/>
        <v>0</v>
      </c>
      <c r="P25" s="95"/>
    </row>
    <row r="26" spans="1:16" s="32" customFormat="1" ht="18.75" customHeight="1">
      <c r="A26" s="170">
        <v>19</v>
      </c>
      <c r="B26" s="171"/>
      <c r="C26" s="93"/>
      <c r="D26" s="94"/>
      <c r="E26" s="266"/>
      <c r="F26" s="95"/>
      <c r="G26" s="261"/>
      <c r="H26" s="171"/>
      <c r="I26" s="93"/>
      <c r="J26" s="94"/>
      <c r="K26" s="266"/>
      <c r="L26" s="95"/>
      <c r="M26" s="94"/>
      <c r="N26" s="95"/>
      <c r="O26" s="166">
        <f t="shared" si="0"/>
        <v>0</v>
      </c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61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 thickBot="1">
      <c r="A28" s="170">
        <v>21</v>
      </c>
      <c r="B28" s="171"/>
      <c r="C28" s="93"/>
      <c r="D28" s="94"/>
      <c r="E28" s="94"/>
      <c r="F28" s="101"/>
      <c r="G28" s="261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264">
        <v>22</v>
      </c>
      <c r="B29" s="171"/>
      <c r="C29" s="93"/>
      <c r="D29" s="94"/>
      <c r="E29" s="94"/>
      <c r="F29" s="101"/>
      <c r="G29" s="261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265">
        <v>23</v>
      </c>
      <c r="B30" s="171"/>
      <c r="C30" s="93"/>
      <c r="D30" s="94"/>
      <c r="E30" s="94"/>
      <c r="F30" s="101"/>
      <c r="G30" s="261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265">
        <v>24</v>
      </c>
      <c r="B31" s="171"/>
      <c r="C31" s="93"/>
      <c r="D31" s="94"/>
      <c r="E31" s="94"/>
      <c r="F31" s="101"/>
      <c r="G31" s="261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 thickBot="1">
      <c r="A32" s="265">
        <v>25</v>
      </c>
      <c r="B32" s="171"/>
      <c r="C32" s="93"/>
      <c r="D32" s="94"/>
      <c r="E32" s="94"/>
      <c r="F32" s="101"/>
      <c r="G32" s="261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264">
        <v>26</v>
      </c>
      <c r="B33" s="171"/>
      <c r="C33" s="93"/>
      <c r="D33" s="94"/>
      <c r="E33" s="94"/>
      <c r="F33" s="101"/>
      <c r="G33" s="261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265">
        <v>27</v>
      </c>
      <c r="B34" s="171"/>
      <c r="C34" s="93"/>
      <c r="D34" s="94"/>
      <c r="E34" s="94"/>
      <c r="F34" s="101"/>
      <c r="G34" s="261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265">
        <v>28</v>
      </c>
      <c r="B35" s="171"/>
      <c r="C35" s="93"/>
      <c r="D35" s="94"/>
      <c r="E35" s="94"/>
      <c r="F35" s="101"/>
      <c r="G35" s="261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265">
        <v>29</v>
      </c>
      <c r="B36" s="171"/>
      <c r="C36" s="93"/>
      <c r="D36" s="94"/>
      <c r="E36" s="94"/>
      <c r="F36" s="101"/>
      <c r="G36" s="261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265">
        <v>30</v>
      </c>
      <c r="B37" s="171"/>
      <c r="C37" s="93"/>
      <c r="D37" s="94"/>
      <c r="E37" s="94"/>
      <c r="F37" s="101"/>
      <c r="G37" s="261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265">
        <v>31</v>
      </c>
      <c r="B38" s="171"/>
      <c r="C38" s="93"/>
      <c r="D38" s="94"/>
      <c r="E38" s="94"/>
      <c r="F38" s="101"/>
      <c r="G38" s="261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265">
        <v>32</v>
      </c>
      <c r="B39" s="171"/>
      <c r="C39" s="93"/>
      <c r="D39" s="94"/>
      <c r="E39" s="94"/>
      <c r="F39" s="101"/>
      <c r="G39" s="261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61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61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61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61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61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61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61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61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61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61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61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61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61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61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61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61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66"/>
      <c r="F56" s="95"/>
      <c r="G56" s="261"/>
      <c r="H56" s="171"/>
      <c r="I56" s="93"/>
      <c r="J56" s="94"/>
      <c r="K56" s="266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61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66"/>
      <c r="F58" s="95"/>
      <c r="G58" s="261"/>
      <c r="H58" s="171"/>
      <c r="I58" s="93"/>
      <c r="J58" s="94"/>
      <c r="K58" s="266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66"/>
      <c r="F59" s="95"/>
      <c r="G59" s="261"/>
      <c r="H59" s="171"/>
      <c r="I59" s="93"/>
      <c r="J59" s="94"/>
      <c r="K59" s="266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66"/>
      <c r="F60" s="95"/>
      <c r="G60" s="261"/>
      <c r="H60" s="171"/>
      <c r="I60" s="93"/>
      <c r="J60" s="94"/>
      <c r="K60" s="266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66"/>
      <c r="F61" s="95"/>
      <c r="G61" s="261"/>
      <c r="H61" s="171"/>
      <c r="I61" s="93"/>
      <c r="J61" s="94"/>
      <c r="K61" s="266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66"/>
      <c r="F62" s="95"/>
      <c r="G62" s="261"/>
      <c r="H62" s="171"/>
      <c r="I62" s="93"/>
      <c r="J62" s="94"/>
      <c r="K62" s="266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66"/>
      <c r="F63" s="95"/>
      <c r="G63" s="261"/>
      <c r="H63" s="171"/>
      <c r="I63" s="93"/>
      <c r="J63" s="94"/>
      <c r="K63" s="267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66"/>
      <c r="F64" s="95"/>
      <c r="G64" s="261"/>
      <c r="H64" s="171"/>
      <c r="I64" s="93"/>
      <c r="J64" s="94"/>
      <c r="K64" s="266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66"/>
      <c r="F65" s="95"/>
      <c r="G65" s="261"/>
      <c r="H65" s="171"/>
      <c r="I65" s="93"/>
      <c r="J65" s="94"/>
      <c r="K65" s="266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66"/>
      <c r="F66" s="95"/>
      <c r="G66" s="261"/>
      <c r="H66" s="171"/>
      <c r="I66" s="93"/>
      <c r="J66" s="94"/>
      <c r="K66" s="268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66"/>
      <c r="F67" s="95"/>
      <c r="G67" s="261"/>
      <c r="H67" s="171"/>
      <c r="I67" s="93"/>
      <c r="J67" s="94"/>
      <c r="K67" s="266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66"/>
      <c r="F68" s="95"/>
      <c r="G68" s="261"/>
      <c r="H68" s="171"/>
      <c r="I68" s="93"/>
      <c r="J68" s="94"/>
      <c r="K68" s="266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66"/>
      <c r="F69" s="95"/>
      <c r="G69" s="261"/>
      <c r="H69" s="171"/>
      <c r="I69" s="93"/>
      <c r="J69" s="94"/>
      <c r="K69" s="266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66"/>
      <c r="F70" s="95"/>
      <c r="G70" s="261"/>
      <c r="H70" s="171"/>
      <c r="I70" s="93"/>
      <c r="J70" s="94"/>
      <c r="K70" s="266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66"/>
      <c r="F71" s="95"/>
      <c r="G71" s="261"/>
      <c r="H71" s="171"/>
      <c r="I71" s="93"/>
      <c r="J71" s="94"/>
      <c r="K71" s="266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61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66"/>
      <c r="F73" s="95"/>
      <c r="G73" s="261"/>
      <c r="H73" s="171"/>
      <c r="I73" s="93"/>
      <c r="J73" s="94"/>
      <c r="K73" s="266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66"/>
      <c r="F74" s="95"/>
      <c r="G74" s="261"/>
      <c r="H74" s="171"/>
      <c r="I74" s="93"/>
      <c r="J74" s="94"/>
      <c r="K74" s="266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66"/>
      <c r="F75" s="95"/>
      <c r="G75" s="261"/>
      <c r="H75" s="171"/>
      <c r="I75" s="93"/>
      <c r="J75" s="94"/>
      <c r="K75" s="266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66"/>
      <c r="F76" s="95"/>
      <c r="G76" s="261"/>
      <c r="H76" s="171"/>
      <c r="I76" s="93"/>
      <c r="J76" s="94"/>
      <c r="K76" s="266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66"/>
      <c r="F77" s="95"/>
      <c r="G77" s="261"/>
      <c r="H77" s="171"/>
      <c r="I77" s="93"/>
      <c r="J77" s="94"/>
      <c r="K77" s="266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66"/>
      <c r="F78" s="95"/>
      <c r="G78" s="261"/>
      <c r="H78" s="171"/>
      <c r="I78" s="93"/>
      <c r="J78" s="94"/>
      <c r="K78" s="266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66"/>
      <c r="F79" s="95"/>
      <c r="G79" s="261"/>
      <c r="H79" s="171"/>
      <c r="I79" s="93"/>
      <c r="J79" s="94"/>
      <c r="K79" s="267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66"/>
      <c r="F80" s="95"/>
      <c r="G80" s="261"/>
      <c r="H80" s="171"/>
      <c r="I80" s="93"/>
      <c r="J80" s="94"/>
      <c r="K80" s="266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66"/>
      <c r="F81" s="95"/>
      <c r="G81" s="261"/>
      <c r="H81" s="171"/>
      <c r="I81" s="93"/>
      <c r="J81" s="94"/>
      <c r="K81" s="266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66"/>
      <c r="F82" s="95"/>
      <c r="G82" s="261"/>
      <c r="H82" s="171"/>
      <c r="I82" s="93"/>
      <c r="J82" s="94"/>
      <c r="K82" s="268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66"/>
      <c r="F83" s="95"/>
      <c r="G83" s="261"/>
      <c r="H83" s="171"/>
      <c r="I83" s="93"/>
      <c r="J83" s="94"/>
      <c r="K83" s="266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66"/>
      <c r="F84" s="95"/>
      <c r="G84" s="261"/>
      <c r="H84" s="171"/>
      <c r="I84" s="93"/>
      <c r="J84" s="94"/>
      <c r="K84" s="266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66"/>
      <c r="F85" s="95"/>
      <c r="G85" s="261"/>
      <c r="H85" s="171"/>
      <c r="I85" s="93"/>
      <c r="J85" s="94"/>
      <c r="K85" s="266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66"/>
      <c r="F86" s="95"/>
      <c r="G86" s="261"/>
      <c r="H86" s="171"/>
      <c r="I86" s="93"/>
      <c r="J86" s="94"/>
      <c r="K86" s="266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69"/>
      <c r="F87" s="270"/>
      <c r="G87" s="262"/>
      <c r="H87" s="172"/>
      <c r="I87" s="135"/>
      <c r="J87" s="169"/>
      <c r="K87" s="269"/>
      <c r="L87" s="270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S43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297" t="str">
        <f>Altalanos!$A$6</f>
        <v>Szentes Béla Emlékverseny 2020</v>
      </c>
      <c r="B1" s="297"/>
      <c r="C1" s="297"/>
      <c r="D1" s="297"/>
      <c r="E1" s="297"/>
      <c r="F1" s="297"/>
      <c r="G1" s="173"/>
      <c r="H1" s="176" t="s">
        <v>46</v>
      </c>
      <c r="I1" s="174"/>
      <c r="J1" s="175"/>
      <c r="L1" s="177"/>
      <c r="M1" s="201"/>
      <c r="N1" s="203"/>
      <c r="O1" s="203" t="s">
        <v>5</v>
      </c>
      <c r="P1" s="203"/>
      <c r="Q1" s="204"/>
      <c r="R1" s="203"/>
      <c r="S1" s="205"/>
    </row>
    <row r="2" spans="1:19" ht="18.75">
      <c r="A2" s="178" t="s">
        <v>31</v>
      </c>
      <c r="B2" s="179"/>
      <c r="C2" s="179"/>
      <c r="D2" s="179"/>
      <c r="E2" s="279" t="str">
        <f>Altalanos!$C$8</f>
        <v>Vp140+</v>
      </c>
      <c r="F2" s="179"/>
      <c r="G2" s="180"/>
      <c r="H2" s="181"/>
      <c r="I2" s="181"/>
      <c r="J2" s="182"/>
      <c r="K2" s="177"/>
      <c r="L2" s="177"/>
      <c r="M2" s="202"/>
      <c r="N2" s="206"/>
      <c r="O2" s="207"/>
      <c r="P2" s="206"/>
      <c r="Q2" s="249" t="s">
        <v>56</v>
      </c>
      <c r="R2" s="250" t="s">
        <v>62</v>
      </c>
      <c r="S2" s="250" t="s">
        <v>57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09"/>
      <c r="O3" s="208"/>
      <c r="P3" s="209"/>
      <c r="Q3" s="251" t="s">
        <v>63</v>
      </c>
      <c r="R3" s="252" t="s">
        <v>58</v>
      </c>
      <c r="S3" s="252" t="s">
        <v>59</v>
      </c>
    </row>
    <row r="4" spans="1:19" ht="13.5" thickBot="1">
      <c r="A4" s="298" t="str">
        <f>Altalanos!$A$10</f>
        <v>2020.07.17-19.</v>
      </c>
      <c r="B4" s="298"/>
      <c r="C4" s="298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Kádár László</v>
      </c>
      <c r="M4" s="186"/>
      <c r="N4" s="210"/>
      <c r="O4" s="211"/>
      <c r="P4" s="210"/>
      <c r="Q4" s="253" t="s">
        <v>64</v>
      </c>
      <c r="R4" s="254" t="s">
        <v>60</v>
      </c>
      <c r="S4" s="254" t="s">
        <v>61</v>
      </c>
    </row>
    <row r="5" spans="1:19" ht="12.75">
      <c r="A5" s="34"/>
      <c r="B5" s="34" t="s">
        <v>30</v>
      </c>
      <c r="C5" s="198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1" t="s">
        <v>54</v>
      </c>
      <c r="L5" s="241" t="s">
        <v>55</v>
      </c>
      <c r="M5" s="241"/>
      <c r="N5" s="205"/>
      <c r="O5" s="205"/>
      <c r="P5" s="205"/>
      <c r="Q5" s="205"/>
      <c r="R5" s="205"/>
      <c r="S5" s="205"/>
    </row>
    <row r="6" spans="1:19" ht="12.75">
      <c r="A6" s="189"/>
      <c r="B6" s="189"/>
      <c r="C6" s="240"/>
      <c r="D6" s="189"/>
      <c r="E6" s="189"/>
      <c r="F6" s="189"/>
      <c r="G6" s="189"/>
      <c r="H6" s="189"/>
      <c r="I6" s="189"/>
      <c r="J6" s="189"/>
      <c r="K6" s="248"/>
      <c r="L6" s="248"/>
      <c r="M6" s="248"/>
      <c r="N6" s="205"/>
      <c r="O6" s="205"/>
      <c r="P6" s="205"/>
      <c r="Q6" s="205"/>
      <c r="R6" s="205"/>
      <c r="S6" s="205"/>
    </row>
    <row r="7" spans="1:19" ht="12.75">
      <c r="A7" s="189"/>
      <c r="B7" s="189"/>
      <c r="C7" s="199" t="str">
        <f>IF($B8="","",VLOOKUP($B8,'140elő'!$A$7:$P$22,5))</f>
        <v>500405</v>
      </c>
      <c r="D7" s="299">
        <f>IF($B8="","",VLOOKUP($B8,'140elő'!$A$7:$P$23,15))</f>
        <v>0</v>
      </c>
      <c r="E7" s="197" t="str">
        <f>UPPER(IF($B8="","",VLOOKUP($B8,'140elő'!$A$7:$P$22,2)))</f>
        <v>BÉRCESI</v>
      </c>
      <c r="F7" s="200"/>
      <c r="G7" s="197" t="str">
        <f>IF($B8="","",VLOOKUP($B8,'140elő'!$A$7:$P$22,3))</f>
        <v>Julianna</v>
      </c>
      <c r="H7" s="200"/>
      <c r="I7" s="197">
        <f>IF($B8="","",VLOOKUP($B8,'140elő'!$A$7:$P$22,4))</f>
        <v>0</v>
      </c>
      <c r="J7" s="189"/>
      <c r="K7" s="189"/>
      <c r="L7" s="283">
        <v>50</v>
      </c>
      <c r="M7" s="189"/>
      <c r="N7" s="205"/>
      <c r="O7" s="205"/>
      <c r="P7" s="205"/>
      <c r="Q7" s="205"/>
      <c r="R7" s="205"/>
      <c r="S7" s="205"/>
    </row>
    <row r="8" spans="1:19" ht="12.75">
      <c r="A8" s="212" t="s">
        <v>50</v>
      </c>
      <c r="B8" s="242">
        <v>1</v>
      </c>
      <c r="C8" s="199" t="str">
        <f>IF($B8="","",VLOOKUP($B8,'140elő'!$A$7:$P$22,11))</f>
        <v>451124</v>
      </c>
      <c r="D8" s="300"/>
      <c r="E8" s="197" t="str">
        <f>UPPER(IF($B8="","",VLOOKUP($B8,'140elő'!$A$7:$P$22,8)))</f>
        <v>BOKOR</v>
      </c>
      <c r="F8" s="200"/>
      <c r="G8" s="197" t="str">
        <f>IF($B8="","",VLOOKUP($B8,'140elő'!$A$7:$P$22,9))</f>
        <v>Zsabolcs</v>
      </c>
      <c r="H8" s="200"/>
      <c r="I8" s="197">
        <f>IF($B8="","",VLOOKUP($B8,'140elő'!$A$7:$P$22,10))</f>
        <v>0</v>
      </c>
      <c r="J8" s="189"/>
      <c r="K8" s="188">
        <v>2</v>
      </c>
      <c r="L8" s="281">
        <v>50</v>
      </c>
      <c r="M8" s="229"/>
      <c r="N8" s="205"/>
      <c r="O8" s="205"/>
      <c r="P8" s="205"/>
      <c r="Q8" s="205"/>
      <c r="R8" s="205"/>
      <c r="S8" s="205"/>
    </row>
    <row r="9" spans="1:19" ht="12.75">
      <c r="A9" s="212"/>
      <c r="B9" s="243"/>
      <c r="C9" s="245"/>
      <c r="D9" s="245"/>
      <c r="E9" s="246"/>
      <c r="F9" s="247"/>
      <c r="G9" s="246"/>
      <c r="H9" s="247"/>
      <c r="I9" s="246"/>
      <c r="J9" s="189"/>
      <c r="K9" s="229"/>
      <c r="L9" s="282"/>
      <c r="M9" s="229"/>
      <c r="N9" s="205"/>
      <c r="O9" s="205"/>
      <c r="P9" s="205"/>
      <c r="Q9" s="205"/>
      <c r="R9" s="205"/>
      <c r="S9" s="205"/>
    </row>
    <row r="10" spans="1:19" ht="12.75">
      <c r="A10" s="212"/>
      <c r="B10" s="243"/>
      <c r="C10" s="199" t="str">
        <f>IF($B11="","",VLOOKUP($B11,'140elő'!$A$7:$P$22,5))</f>
        <v>540215</v>
      </c>
      <c r="D10" s="299">
        <f>IF($B11="","",VLOOKUP($B11,'140elő'!$A$7:$P$23,15))</f>
        <v>0</v>
      </c>
      <c r="E10" s="197" t="str">
        <f>UPPER(IF($B11="","",VLOOKUP($B11,'140elő'!$A$7:$P$22,2)))</f>
        <v>LŐRINC</v>
      </c>
      <c r="F10" s="200"/>
      <c r="G10" s="197" t="str">
        <f>IF($B11="","",VLOOKUP($B11,'140elő'!$A$7:$P$22,3))</f>
        <v>Zsóka</v>
      </c>
      <c r="H10" s="200"/>
      <c r="I10" s="197">
        <f>IF($B11="","",VLOOKUP($B11,'140elő'!$A$7:$P$22,4))</f>
        <v>0</v>
      </c>
      <c r="J10" s="189"/>
      <c r="K10" s="189"/>
      <c r="L10" s="283">
        <v>75</v>
      </c>
      <c r="M10" s="229"/>
      <c r="N10" s="205"/>
      <c r="O10" s="205"/>
      <c r="P10" s="205"/>
      <c r="Q10" s="205"/>
      <c r="R10" s="205"/>
      <c r="S10" s="205"/>
    </row>
    <row r="11" spans="1:19" ht="12.75">
      <c r="A11" s="212" t="s">
        <v>51</v>
      </c>
      <c r="B11" s="242">
        <v>2</v>
      </c>
      <c r="C11" s="199" t="str">
        <f>IF($B11="","",VLOOKUP($B11,'140elő'!$A$7:$P$22,11))</f>
        <v>410614</v>
      </c>
      <c r="D11" s="300"/>
      <c r="E11" s="197" t="str">
        <f>UPPER(IF($B11="","",VLOOKUP($B11,'140elő'!$A$7:$P$22,8)))</f>
        <v>LŐRINCZ </v>
      </c>
      <c r="F11" s="200"/>
      <c r="G11" s="197" t="str">
        <f>IF($B11="","",VLOOKUP($B11,'140elő'!$A$7:$P$22,9))</f>
        <v>László</v>
      </c>
      <c r="H11" s="200"/>
      <c r="I11" s="197">
        <f>IF($B11="","",VLOOKUP($B11,'140elő'!$A$7:$P$22,10))</f>
        <v>0</v>
      </c>
      <c r="J11" s="189"/>
      <c r="K11" s="188">
        <v>1</v>
      </c>
      <c r="L11" s="281">
        <v>75</v>
      </c>
      <c r="M11" s="229"/>
      <c r="N11" s="205"/>
      <c r="O11" s="205"/>
      <c r="P11" s="205"/>
      <c r="Q11" s="205"/>
      <c r="R11" s="205"/>
      <c r="S11" s="205"/>
    </row>
    <row r="12" spans="1:19" ht="12.75">
      <c r="A12" s="212"/>
      <c r="B12" s="243"/>
      <c r="C12" s="245"/>
      <c r="D12" s="245"/>
      <c r="E12" s="246"/>
      <c r="F12" s="247"/>
      <c r="G12" s="246"/>
      <c r="H12" s="247"/>
      <c r="I12" s="246"/>
      <c r="J12" s="189"/>
      <c r="K12" s="229"/>
      <c r="L12" s="282"/>
      <c r="M12" s="229"/>
      <c r="N12" s="205"/>
      <c r="O12" s="205"/>
      <c r="P12" s="205"/>
      <c r="Q12" s="205"/>
      <c r="R12" s="205"/>
      <c r="S12" s="205"/>
    </row>
    <row r="13" spans="1:19" ht="12.75">
      <c r="A13" s="212"/>
      <c r="B13" s="243"/>
      <c r="C13" s="199" t="str">
        <f>IF($B14="","",VLOOKUP($B14,'140elő'!$A$7:$P$22,5))</f>
        <v>410411</v>
      </c>
      <c r="D13" s="299">
        <f>IF($B14="","",VLOOKUP($B14,'140elő'!$A$7:$P$23,15))</f>
        <v>0</v>
      </c>
      <c r="E13" s="197" t="str">
        <f>UPPER(IF($B14="","",VLOOKUP($B14,'140elő'!$A$7:$P$22,2)))</f>
        <v>LANSTIÁK</v>
      </c>
      <c r="F13" s="200"/>
      <c r="G13" s="197" t="str">
        <f>IF($B14="","",VLOOKUP($B14,'140elő'!$A$7:$P$22,3))</f>
        <v>Éva</v>
      </c>
      <c r="H13" s="200"/>
      <c r="I13" s="197">
        <f>IF($B14="","",VLOOKUP($B14,'140elő'!$A$7:$P$22,4))</f>
        <v>0</v>
      </c>
      <c r="J13" s="189"/>
      <c r="K13" s="189"/>
      <c r="L13" s="283"/>
      <c r="M13" s="229"/>
      <c r="N13" s="205"/>
      <c r="O13" s="205"/>
      <c r="P13" s="205"/>
      <c r="Q13" s="205"/>
      <c r="R13" s="205"/>
      <c r="S13" s="205"/>
    </row>
    <row r="14" spans="1:19" ht="12.75">
      <c r="A14" s="212" t="s">
        <v>52</v>
      </c>
      <c r="B14" s="242">
        <v>3</v>
      </c>
      <c r="C14" s="199" t="str">
        <f>IF($B14="","",VLOOKUP($B14,'140elő'!$A$7:$P$22,11))</f>
        <v>400909</v>
      </c>
      <c r="D14" s="300"/>
      <c r="E14" s="197" t="str">
        <f>UPPER(IF($B14="","",VLOOKUP($B14,'140elő'!$A$7:$P$22,8)))</f>
        <v>CSORBA</v>
      </c>
      <c r="F14" s="200"/>
      <c r="G14" s="197" t="str">
        <f>IF($B14="","",VLOOKUP($B14,'140elő'!$A$7:$P$22,9))</f>
        <v>Gyula</v>
      </c>
      <c r="H14" s="200"/>
      <c r="I14" s="197">
        <f>IF($B14="","",VLOOKUP($B14,'140elő'!$A$7:$P$22,10))</f>
        <v>0</v>
      </c>
      <c r="J14" s="189"/>
      <c r="K14" s="188">
        <v>3</v>
      </c>
      <c r="L14" s="281"/>
      <c r="M14" s="229"/>
      <c r="N14" s="205"/>
      <c r="O14" s="205"/>
      <c r="P14" s="205"/>
      <c r="Q14" s="205"/>
      <c r="R14" s="205"/>
      <c r="S14" s="205"/>
    </row>
    <row r="15" spans="1:13" ht="12.75">
      <c r="A15" s="212"/>
      <c r="B15" s="243"/>
      <c r="C15" s="245"/>
      <c r="D15" s="245"/>
      <c r="E15" s="246"/>
      <c r="F15" s="247"/>
      <c r="G15" s="246"/>
      <c r="H15" s="247"/>
      <c r="I15" s="246"/>
      <c r="J15" s="189"/>
      <c r="K15" s="229"/>
      <c r="L15" s="229"/>
      <c r="M15" s="189"/>
    </row>
    <row r="16" spans="1:13" ht="12.7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ht="12.7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ht="12.75">
      <c r="A18" s="189"/>
      <c r="B18" s="189"/>
      <c r="C18" s="189"/>
      <c r="D18" s="280"/>
      <c r="E18" s="280"/>
      <c r="F18" s="280"/>
      <c r="G18" s="280"/>
      <c r="H18" s="280"/>
      <c r="I18" s="280"/>
      <c r="J18" s="280"/>
      <c r="K18" s="280"/>
      <c r="L18" s="189"/>
      <c r="M18" s="189"/>
    </row>
    <row r="19" spans="1:13" ht="18.75" customHeight="1">
      <c r="A19" s="189"/>
      <c r="B19" s="301"/>
      <c r="C19" s="301"/>
      <c r="D19" s="296" t="str">
        <f>CONCATENATE(E7,"/",E8)</f>
        <v>BÉRCESI/BOKOR</v>
      </c>
      <c r="E19" s="296"/>
      <c r="F19" s="296" t="str">
        <f>CONCATENATE(E10,"/",E11)</f>
        <v>LŐRINC/LŐRINCZ </v>
      </c>
      <c r="G19" s="296"/>
      <c r="H19" s="296" t="str">
        <f>CONCATENATE(E13,"/",E14)</f>
        <v>LANSTIÁK/CSORBA</v>
      </c>
      <c r="I19" s="296"/>
      <c r="J19" s="302"/>
      <c r="K19" s="302"/>
      <c r="L19" s="189"/>
      <c r="M19" s="189"/>
    </row>
    <row r="20" spans="1:13" ht="18.75" customHeight="1">
      <c r="A20" s="244" t="s">
        <v>50</v>
      </c>
      <c r="B20" s="293" t="str">
        <f>CONCATENATE(E7,"/",E8)</f>
        <v>BÉRCESI/BOKOR</v>
      </c>
      <c r="C20" s="293"/>
      <c r="D20" s="295"/>
      <c r="E20" s="295"/>
      <c r="F20" s="291" t="s">
        <v>121</v>
      </c>
      <c r="G20" s="292"/>
      <c r="H20" s="291" t="s">
        <v>120</v>
      </c>
      <c r="I20" s="292"/>
      <c r="J20" s="303"/>
      <c r="K20" s="303"/>
      <c r="L20" s="189"/>
      <c r="M20" s="189"/>
    </row>
    <row r="21" spans="1:13" ht="18.75" customHeight="1">
      <c r="A21" s="244" t="s">
        <v>51</v>
      </c>
      <c r="B21" s="293" t="str">
        <f>CONCATENATE(E10,"/",E11)</f>
        <v>LŐRINC/LŐRINCZ </v>
      </c>
      <c r="C21" s="293"/>
      <c r="D21" s="291" t="s">
        <v>122</v>
      </c>
      <c r="E21" s="292"/>
      <c r="F21" s="295"/>
      <c r="G21" s="295"/>
      <c r="H21" s="291" t="s">
        <v>120</v>
      </c>
      <c r="I21" s="292"/>
      <c r="J21" s="303"/>
      <c r="K21" s="303"/>
      <c r="L21" s="189"/>
      <c r="M21" s="189"/>
    </row>
    <row r="22" spans="1:13" ht="18.75" customHeight="1">
      <c r="A22" s="244" t="s">
        <v>52</v>
      </c>
      <c r="B22" s="293" t="str">
        <f>CONCATENATE(E13,"/",E14)</f>
        <v>LANSTIÁK/CSORBA</v>
      </c>
      <c r="C22" s="293"/>
      <c r="D22" s="291" t="s">
        <v>119</v>
      </c>
      <c r="E22" s="292"/>
      <c r="F22" s="291" t="s">
        <v>119</v>
      </c>
      <c r="G22" s="292"/>
      <c r="H22" s="295"/>
      <c r="I22" s="295"/>
      <c r="J22" s="303"/>
      <c r="K22" s="303"/>
      <c r="L22" s="189"/>
      <c r="M22" s="189"/>
    </row>
    <row r="23" spans="1:13" ht="12.7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2.7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ht="12.7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ht="12.7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9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8"/>
      <c r="M32" s="189"/>
      <c r="O32" s="205"/>
      <c r="P32" s="205"/>
      <c r="Q32" s="205"/>
      <c r="R32" s="205"/>
      <c r="S32" s="205"/>
    </row>
    <row r="33" spans="1:19" ht="12.75">
      <c r="A33" s="110" t="s">
        <v>25</v>
      </c>
      <c r="B33" s="111"/>
      <c r="C33" s="156"/>
      <c r="D33" s="219" t="s">
        <v>0</v>
      </c>
      <c r="E33" s="220" t="s">
        <v>27</v>
      </c>
      <c r="F33" s="238"/>
      <c r="G33" s="219" t="s">
        <v>0</v>
      </c>
      <c r="H33" s="220" t="s">
        <v>33</v>
      </c>
      <c r="I33" s="130"/>
      <c r="J33" s="220" t="s">
        <v>34</v>
      </c>
      <c r="K33" s="129" t="s">
        <v>35</v>
      </c>
      <c r="L33" s="34"/>
      <c r="M33" s="238"/>
      <c r="O33" s="205"/>
      <c r="P33" s="213"/>
      <c r="Q33" s="213"/>
      <c r="R33" s="214"/>
      <c r="S33" s="205"/>
    </row>
    <row r="34" spans="1:19" ht="12.75">
      <c r="A34" s="192" t="s">
        <v>26</v>
      </c>
      <c r="B34" s="193"/>
      <c r="C34" s="194"/>
      <c r="D34" s="221"/>
      <c r="E34" s="294"/>
      <c r="F34" s="294"/>
      <c r="G34" s="232" t="s">
        <v>1</v>
      </c>
      <c r="H34" s="193"/>
      <c r="I34" s="222"/>
      <c r="J34" s="233"/>
      <c r="K34" s="190" t="s">
        <v>28</v>
      </c>
      <c r="L34" s="239"/>
      <c r="M34" s="223"/>
      <c r="O34" s="205"/>
      <c r="P34" s="215"/>
      <c r="Q34" s="215"/>
      <c r="R34" s="216"/>
      <c r="S34" s="205"/>
    </row>
    <row r="35" spans="1:19" ht="12.75">
      <c r="A35" s="195" t="s">
        <v>32</v>
      </c>
      <c r="B35" s="128"/>
      <c r="C35" s="196"/>
      <c r="D35" s="224"/>
      <c r="E35" s="290"/>
      <c r="F35" s="290"/>
      <c r="G35" s="234"/>
      <c r="H35" s="225"/>
      <c r="I35" s="226"/>
      <c r="J35" s="84"/>
      <c r="K35" s="236"/>
      <c r="L35" s="188"/>
      <c r="M35" s="231"/>
      <c r="O35" s="205"/>
      <c r="P35" s="216"/>
      <c r="Q35" s="217"/>
      <c r="R35" s="216"/>
      <c r="S35" s="205"/>
    </row>
    <row r="36" spans="1:19" ht="12.75">
      <c r="A36" s="144"/>
      <c r="B36" s="145"/>
      <c r="C36" s="146"/>
      <c r="D36" s="224"/>
      <c r="E36" s="228"/>
      <c r="F36" s="229"/>
      <c r="G36" s="234" t="s">
        <v>2</v>
      </c>
      <c r="H36" s="225"/>
      <c r="I36" s="226"/>
      <c r="J36" s="84"/>
      <c r="K36" s="190" t="s">
        <v>29</v>
      </c>
      <c r="L36" s="239"/>
      <c r="M36" s="223"/>
      <c r="O36" s="205"/>
      <c r="P36" s="215"/>
      <c r="Q36" s="215"/>
      <c r="R36" s="216"/>
      <c r="S36" s="205"/>
    </row>
    <row r="37" spans="1:19" ht="12.75">
      <c r="A37" s="112"/>
      <c r="B37" s="154"/>
      <c r="C37" s="113"/>
      <c r="D37" s="224"/>
      <c r="E37" s="228"/>
      <c r="F37" s="229"/>
      <c r="G37" s="234"/>
      <c r="H37" s="225"/>
      <c r="I37" s="226"/>
      <c r="J37" s="84"/>
      <c r="K37" s="237"/>
      <c r="L37" s="229"/>
      <c r="M37" s="227"/>
      <c r="O37" s="205"/>
      <c r="P37" s="216"/>
      <c r="Q37" s="217"/>
      <c r="R37" s="216"/>
      <c r="S37" s="205"/>
    </row>
    <row r="38" spans="1:19" ht="12.75">
      <c r="A38" s="132"/>
      <c r="B38" s="147"/>
      <c r="C38" s="155"/>
      <c r="D38" s="224"/>
      <c r="E38" s="228"/>
      <c r="F38" s="229"/>
      <c r="G38" s="234" t="s">
        <v>3</v>
      </c>
      <c r="H38" s="225"/>
      <c r="I38" s="226"/>
      <c r="J38" s="84"/>
      <c r="K38" s="195"/>
      <c r="L38" s="188"/>
      <c r="M38" s="231"/>
      <c r="O38" s="205"/>
      <c r="P38" s="216"/>
      <c r="Q38" s="217"/>
      <c r="R38" s="216"/>
      <c r="S38" s="205"/>
    </row>
    <row r="39" spans="1:19" ht="12.75">
      <c r="A39" s="133"/>
      <c r="B39" s="149"/>
      <c r="C39" s="113"/>
      <c r="D39" s="224"/>
      <c r="E39" s="228"/>
      <c r="F39" s="229"/>
      <c r="G39" s="234"/>
      <c r="H39" s="225"/>
      <c r="I39" s="226"/>
      <c r="J39" s="84"/>
      <c r="K39" s="190" t="s">
        <v>23</v>
      </c>
      <c r="L39" s="239"/>
      <c r="M39" s="223"/>
      <c r="O39" s="205"/>
      <c r="P39" s="215"/>
      <c r="Q39" s="215"/>
      <c r="R39" s="216"/>
      <c r="S39" s="205"/>
    </row>
    <row r="40" spans="1:19" ht="12.75">
      <c r="A40" s="133"/>
      <c r="B40" s="149"/>
      <c r="C40" s="142"/>
      <c r="D40" s="224"/>
      <c r="E40" s="228"/>
      <c r="F40" s="229"/>
      <c r="G40" s="234" t="s">
        <v>4</v>
      </c>
      <c r="H40" s="225"/>
      <c r="I40" s="226"/>
      <c r="J40" s="84"/>
      <c r="K40" s="237"/>
      <c r="L40" s="229"/>
      <c r="M40" s="227"/>
      <c r="O40" s="205"/>
      <c r="P40" s="216"/>
      <c r="Q40" s="217"/>
      <c r="R40" s="216"/>
      <c r="S40" s="205"/>
    </row>
    <row r="41" spans="1:19" ht="12.75">
      <c r="A41" s="134"/>
      <c r="B41" s="131"/>
      <c r="C41" s="143"/>
      <c r="D41" s="230"/>
      <c r="E41" s="114"/>
      <c r="F41" s="188"/>
      <c r="G41" s="235"/>
      <c r="H41" s="128"/>
      <c r="I41" s="191"/>
      <c r="J41" s="115"/>
      <c r="K41" s="195" t="str">
        <f>L4</f>
        <v>Kádár László</v>
      </c>
      <c r="L41" s="188"/>
      <c r="M41" s="231"/>
      <c r="O41" s="205"/>
      <c r="P41" s="216"/>
      <c r="Q41" s="217"/>
      <c r="R41" s="218"/>
      <c r="S41" s="205"/>
    </row>
    <row r="42" spans="15:19" ht="12.75">
      <c r="O42" s="205"/>
      <c r="P42" s="205"/>
      <c r="Q42" s="205"/>
      <c r="R42" s="205"/>
      <c r="S42" s="205"/>
    </row>
    <row r="43" spans="15:19" ht="12.75">
      <c r="O43" s="205"/>
      <c r="P43" s="205"/>
      <c r="Q43" s="205"/>
      <c r="R43" s="205"/>
      <c r="S43" s="205"/>
    </row>
  </sheetData>
  <sheetProtection/>
  <mergeCells count="27">
    <mergeCell ref="E35:F35"/>
    <mergeCell ref="E34:F3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H19:I19"/>
    <mergeCell ref="J19:K19"/>
    <mergeCell ref="B20:C20"/>
    <mergeCell ref="D20:E20"/>
    <mergeCell ref="F20:G20"/>
    <mergeCell ref="H20:I20"/>
    <mergeCell ref="J20:K20"/>
    <mergeCell ref="A1:F1"/>
    <mergeCell ref="A4:C4"/>
    <mergeCell ref="D7:D8"/>
    <mergeCell ref="D10:D11"/>
    <mergeCell ref="D13:D14"/>
    <mergeCell ref="B19:C19"/>
    <mergeCell ref="D19:E19"/>
    <mergeCell ref="F19:G19"/>
  </mergeCells>
  <conditionalFormatting sqref="E7:E15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2020-07-15T09:15:45Z</cp:lastPrinted>
  <dcterms:created xsi:type="dcterms:W3CDTF">1998-01-18T23:10:02Z</dcterms:created>
  <dcterms:modified xsi:type="dcterms:W3CDTF">2020-10-10T16:14:03Z</dcterms:modified>
  <cp:category>Forms</cp:category>
  <cp:version/>
  <cp:contentType/>
  <cp:contentStatus/>
</cp:coreProperties>
</file>